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090" activeTab="2"/>
  </bookViews>
  <sheets>
    <sheet name="Лист1" sheetId="1" r:id="rId1"/>
    <sheet name="Лист2" sheetId="2" state="hidden" r:id="rId2"/>
    <sheet name="Лист3" sheetId="3" r:id="rId3"/>
  </sheets>
  <definedNames>
    <definedName name="_xlnm.Print_Area" localSheetId="0">'Лист1'!$A$1:$BA$35</definedName>
    <definedName name="_xlnm.Print_Area" localSheetId="1">'Лист2'!$A$1:$K$15</definedName>
    <definedName name="_xlnm.Print_Area" localSheetId="2">'Лист3'!$A$1:$AH$136</definedName>
  </definedNames>
  <calcPr fullCalcOnLoad="1"/>
</workbook>
</file>

<file path=xl/sharedStrings.xml><?xml version="1.0" encoding="utf-8"?>
<sst xmlns="http://schemas.openxmlformats.org/spreadsheetml/2006/main" count="445" uniqueCount="263">
  <si>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</si>
  <si>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</si>
  <si>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</si>
  <si>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</si>
  <si>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</si>
  <si>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</si>
  <si>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</si>
  <si>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</si>
  <si>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</si>
  <si>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</si>
  <si>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</si>
  <si>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</si>
  <si>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</si>
  <si>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</si>
  <si>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</si>
  <si>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</si>
  <si>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ЗАТВЕРДЖУЮ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</si>
  <si>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</si>
  <si>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</si>
  <si>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</si>
  <si>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</si>
  <si>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</si>
  <si>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</si>
  <si>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</si>
  <si>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</si>
  <si>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Ректор __________________</t>
  </si>
  <si>
    <t>Н</t>
  </si>
  <si>
    <t>Настановна сесія</t>
  </si>
  <si>
    <t>Триместр</t>
  </si>
  <si>
    <t xml:space="preserve">НАВЧАЛЬНИЙ ПЛАН </t>
  </si>
  <si>
    <t>3</t>
  </si>
  <si>
    <t>С/Н</t>
  </si>
  <si>
    <t>Міністерство освіти і науки України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</si>
  <si>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</si>
  <si>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</si>
  <si>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</si>
  <si>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</si>
  <si>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</si>
  <si>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</si>
  <si>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</si>
  <si>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</si>
  <si>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</si>
  <si>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</si>
  <si>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</si>
  <si>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</si>
  <si>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</si>
  <si>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</si>
  <si>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</si>
  <si>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</si>
  <si>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</si>
  <si>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Настановна та екзаменаційна сесія</t>
  </si>
  <si>
    <t>I</t>
  </si>
  <si>
    <t>II</t>
  </si>
  <si>
    <t>III</t>
  </si>
  <si>
    <t>IV</t>
  </si>
  <si>
    <t>V</t>
  </si>
  <si>
    <t>-</t>
  </si>
  <si>
    <t>/С</t>
  </si>
  <si>
    <t xml:space="preserve">             </t>
  </si>
  <si>
    <t>№ п/п</t>
  </si>
  <si>
    <t>НАЗВА ДИСЦИПЛІН</t>
  </si>
  <si>
    <t>Триместровий контроль</t>
  </si>
  <si>
    <t>Курсові роботи</t>
  </si>
  <si>
    <t>Кредити ECTS</t>
  </si>
  <si>
    <t>Години</t>
  </si>
  <si>
    <t>Кількість аудиторних годин по курсах і триместрах</t>
  </si>
  <si>
    <t>Загальний обсяг</t>
  </si>
  <si>
    <t>Аудиторні</t>
  </si>
  <si>
    <t>самостійні</t>
  </si>
  <si>
    <t>екзаменів</t>
  </si>
  <si>
    <t>заліків</t>
  </si>
  <si>
    <t>всього аудиторних годин</t>
  </si>
  <si>
    <t>лекції</t>
  </si>
  <si>
    <t>лабораторні</t>
  </si>
  <si>
    <t>практичні заняття</t>
  </si>
  <si>
    <t>1 курс</t>
  </si>
  <si>
    <t>2 курс</t>
  </si>
  <si>
    <t>3 курс</t>
  </si>
  <si>
    <t>4 курс</t>
  </si>
  <si>
    <t>5 курс</t>
  </si>
  <si>
    <t>Іноземна мова (за професійним спрямуванням)</t>
  </si>
  <si>
    <t>1.1</t>
  </si>
  <si>
    <t>1.2</t>
  </si>
  <si>
    <t>Історія української культури</t>
  </si>
  <si>
    <t xml:space="preserve">Економіко-математичні методи та моделі </t>
  </si>
  <si>
    <t>Економіко-математичні методи та моделі (оптимізаційні методи та моделі)</t>
  </si>
  <si>
    <t>Економіко-математичні методи та моделі (економетрика)</t>
  </si>
  <si>
    <t xml:space="preserve"> Інформатика</t>
  </si>
  <si>
    <t>2.1</t>
  </si>
  <si>
    <t>2.2</t>
  </si>
  <si>
    <t>Інформатика</t>
  </si>
  <si>
    <t>Макроекономіка</t>
  </si>
  <si>
    <t>Мікроекономіка</t>
  </si>
  <si>
    <t>Політична економія</t>
  </si>
  <si>
    <t>Математика для менеджерів:</t>
  </si>
  <si>
    <t>6.1</t>
  </si>
  <si>
    <t>Математика для менеджерів (вища математика)</t>
  </si>
  <si>
    <t>6.2</t>
  </si>
  <si>
    <t>7</t>
  </si>
  <si>
    <t>6</t>
  </si>
  <si>
    <t>12</t>
  </si>
  <si>
    <t xml:space="preserve">Безпека життєдіяльності </t>
  </si>
  <si>
    <t>1</t>
  </si>
  <si>
    <t>Бухгалтерський облік</t>
  </si>
  <si>
    <t>Гроші і кредит</t>
  </si>
  <si>
    <t>Державне та регіональне управління</t>
  </si>
  <si>
    <t>Екологія</t>
  </si>
  <si>
    <t>Економіка праці й соціально-трудові відносини</t>
  </si>
  <si>
    <t>Економіка підприємства</t>
  </si>
  <si>
    <t>Контролінг</t>
  </si>
  <si>
    <t>Логістика</t>
  </si>
  <si>
    <t>Маркетинг</t>
  </si>
  <si>
    <t>Маркетинг (основи маркетингу)</t>
  </si>
  <si>
    <t>Маркетинг (курсова робота)</t>
  </si>
  <si>
    <t>9</t>
  </si>
  <si>
    <t>Міжнародна економіка</t>
  </si>
  <si>
    <t>Менеджмент та адміністрування</t>
  </si>
  <si>
    <t>13.1</t>
  </si>
  <si>
    <t>13.3</t>
  </si>
  <si>
    <t xml:space="preserve">Операційний менеджмент </t>
  </si>
  <si>
    <t>10</t>
  </si>
  <si>
    <t xml:space="preserve">Операційний менеджмент (к. р.) </t>
  </si>
  <si>
    <t>Самоменеджмент</t>
  </si>
  <si>
    <t>Управління персоналом</t>
  </si>
  <si>
    <t>Управління інноваціями</t>
  </si>
  <si>
    <t>Стратегічний менеджмент</t>
  </si>
  <si>
    <t>Стратегічний менеджмент (кур. робота)</t>
  </si>
  <si>
    <t>Міжнародний менеджмент</t>
  </si>
  <si>
    <t>Основи зовнішньоекономічної діяльності</t>
  </si>
  <si>
    <t xml:space="preserve">Фінанси </t>
  </si>
  <si>
    <t xml:space="preserve"> Фінанси підприємств</t>
  </si>
  <si>
    <t>Разом:</t>
  </si>
  <si>
    <t>Методи прийняття управлінських рішень</t>
  </si>
  <si>
    <t>Маркетинг машинобудівного виробництва</t>
  </si>
  <si>
    <t>Менеджмент машинобудівного виробництва</t>
  </si>
  <si>
    <t>Регіонально-адміністративний менеджмент</t>
  </si>
  <si>
    <t>Ризик-менеджмент</t>
  </si>
  <si>
    <t>Управління попитом</t>
  </si>
  <si>
    <t>Разом за 3 циклом</t>
  </si>
  <si>
    <t>Всього:</t>
  </si>
  <si>
    <t>ЗАГАЛЬНА КІЛЬКІСТЬ ГОДИН ЗА ПЕРЕХІДНИМ ПЛАНОМ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</si>
  <si>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</si>
  <si>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</si>
  <si>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</si>
  <si>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Контрольні роботи</t>
  </si>
  <si>
    <t>Справка</t>
  </si>
  <si>
    <t>Філософія</t>
  </si>
  <si>
    <t>Соціологія</t>
  </si>
  <si>
    <t xml:space="preserve">Логістика </t>
  </si>
  <si>
    <t>Логістика (к. р.)</t>
  </si>
  <si>
    <t>наставна</t>
  </si>
  <si>
    <t>в триместрі</t>
  </si>
  <si>
    <t>4</t>
  </si>
  <si>
    <t xml:space="preserve"> </t>
  </si>
  <si>
    <t>Строк навчання - 4, 5 років</t>
  </si>
  <si>
    <t>6+18+6</t>
  </si>
  <si>
    <t>6+15+9</t>
  </si>
  <si>
    <t>11+19+10</t>
  </si>
  <si>
    <t>Захист дипломної роботи</t>
  </si>
  <si>
    <t>підготовки: бакалавра</t>
  </si>
  <si>
    <t>спеціалізація:  "Менеджмент організацій і адміністрування"</t>
  </si>
  <si>
    <t>форма навчання:   заочна</t>
  </si>
  <si>
    <t xml:space="preserve"> 1 ОБОВ'ЯЗКОВІ НАВЧАЛЬНІ ДИСЦИПЛІНИ</t>
  </si>
  <si>
    <t>1.1 Гуманітарні та соціально-економічні дисципліни</t>
  </si>
  <si>
    <t>Економічна теорія</t>
  </si>
  <si>
    <t>3.1</t>
  </si>
  <si>
    <t>3.2</t>
  </si>
  <si>
    <t>3.3</t>
  </si>
  <si>
    <t>4.1</t>
  </si>
  <si>
    <t>4.2</t>
  </si>
  <si>
    <t>5.1</t>
  </si>
  <si>
    <t>5.2</t>
  </si>
  <si>
    <t>7.1</t>
  </si>
  <si>
    <t>Теорія організацій</t>
  </si>
  <si>
    <t>7.2</t>
  </si>
  <si>
    <t>7.2.1</t>
  </si>
  <si>
    <t>7.2.2</t>
  </si>
  <si>
    <t xml:space="preserve">Менеджмент </t>
  </si>
  <si>
    <t>Менеджмент  (кур. работа)</t>
  </si>
  <si>
    <t>7.3</t>
  </si>
  <si>
    <t>Операційний менежмент</t>
  </si>
  <si>
    <t>7.3.1</t>
  </si>
  <si>
    <t>7.4</t>
  </si>
  <si>
    <t>7.5</t>
  </si>
  <si>
    <t>7.6</t>
  </si>
  <si>
    <t>7.7</t>
  </si>
  <si>
    <t>7.7.1</t>
  </si>
  <si>
    <t>7.7.2</t>
  </si>
  <si>
    <t>8</t>
  </si>
  <si>
    <t>Основи охорони праці та безпека життєдіяльності</t>
  </si>
  <si>
    <t>9.1</t>
  </si>
  <si>
    <t>9.2</t>
  </si>
  <si>
    <t xml:space="preserve">Основи охорони праці </t>
  </si>
  <si>
    <t>Міжнародний маркетинг</t>
  </si>
  <si>
    <t>Математика для менеджерів (теорія ймовірності і матем. статистика)</t>
  </si>
  <si>
    <t>Разом 2.1</t>
  </si>
  <si>
    <t>1.2  Дисципліни природничо-наукової (фундаментальної) підготовки</t>
  </si>
  <si>
    <t>1.3 Дисципліни професійної підготовки</t>
  </si>
  <si>
    <t>2. ДИСЦИПЛІНИ ВІЛЬНОГО ВИБОРУ</t>
  </si>
  <si>
    <t>13</t>
  </si>
  <si>
    <t>Разом за пунктом 1.1:</t>
  </si>
  <si>
    <t>Разом за пунктом 1.2:</t>
  </si>
  <si>
    <t>Разом за пунктом 1.3:</t>
  </si>
  <si>
    <t>Разом за циклом 1</t>
  </si>
  <si>
    <t>Управління конкурентоспроможністю</t>
  </si>
  <si>
    <t>17</t>
  </si>
  <si>
    <t xml:space="preserve">Кредиты по триместрам и курсам </t>
  </si>
  <si>
    <t xml:space="preserve">1 курс </t>
  </si>
  <si>
    <r>
      <t>____________(</t>
    </r>
    <r>
      <rPr>
        <u val="single"/>
        <sz val="14"/>
        <rFont val="Times New Roman"/>
        <family val="1"/>
      </rPr>
      <t>Ковальов В.Д.)</t>
    </r>
  </si>
  <si>
    <t>Теорія економічного аналізу</t>
  </si>
  <si>
    <t>Теорія проектного аналізу</t>
  </si>
  <si>
    <t>Організація підприємницької діяльності</t>
  </si>
  <si>
    <t xml:space="preserve"> Організація підприємницької діяльності (курс роб)</t>
  </si>
  <si>
    <t>Елетронна комерція</t>
  </si>
  <si>
    <t>Функціональна логістика</t>
  </si>
  <si>
    <t>Управління комерційною діяльністю</t>
  </si>
  <si>
    <t>Логістична інфроструктура</t>
  </si>
  <si>
    <t xml:space="preserve">Міжнародна економічна інтеграція. </t>
  </si>
  <si>
    <t>Міжнародна політика зарубіжних країн</t>
  </si>
  <si>
    <t>Разом п 2</t>
  </si>
  <si>
    <t>Разом п. 2.2</t>
  </si>
  <si>
    <t>8.1</t>
  </si>
  <si>
    <t>8.2</t>
  </si>
  <si>
    <t>"___" ____________ 2016р.</t>
  </si>
  <si>
    <t>галузь знань: 07 Управління та  адміністрування</t>
  </si>
  <si>
    <t xml:space="preserve">спеціальність: 073 "Менеджмент" </t>
  </si>
  <si>
    <t>Менеджмент і бізнес - адміністрування</t>
  </si>
  <si>
    <t xml:space="preserve"> Менеджмент зовнішньоекономічної діяльності</t>
  </si>
  <si>
    <t>Товарно-інноваційна політика</t>
  </si>
  <si>
    <t>Н/</t>
  </si>
  <si>
    <t>ЗД</t>
  </si>
  <si>
    <t>Фінанси, гроші і кредит</t>
  </si>
  <si>
    <t>Національна економіка</t>
  </si>
  <si>
    <t>2.3 Дисципліни професійної підготовки</t>
  </si>
  <si>
    <t>2.3. 1 Спеціалізація "Менеджмент і бізнес-адміністрування"</t>
  </si>
  <si>
    <t>2.3.2. Спеціалізація  "Логістика"</t>
  </si>
  <si>
    <t>2.3.3  Спеціалізація  "Менеджмент зовнішньоекономічної діяльності"</t>
  </si>
  <si>
    <t>1.1.1</t>
  </si>
  <si>
    <t>1.1.1.1</t>
  </si>
  <si>
    <t>1.1.1.2</t>
  </si>
  <si>
    <t>1.1.2</t>
  </si>
  <si>
    <t xml:space="preserve">Історія України </t>
  </si>
  <si>
    <t>1.1.3</t>
  </si>
  <si>
    <t>1.1.4</t>
  </si>
  <si>
    <t>Українська мова (за професійним спрямуванням)</t>
  </si>
  <si>
    <t>1.1.5</t>
  </si>
  <si>
    <t>6/2</t>
  </si>
  <si>
    <t>2/2</t>
  </si>
  <si>
    <t>4/0</t>
  </si>
  <si>
    <t>4/4</t>
  </si>
  <si>
    <t>6/0</t>
  </si>
  <si>
    <t>2/0</t>
  </si>
  <si>
    <t>8/2</t>
  </si>
  <si>
    <t>4/2</t>
  </si>
  <si>
    <t>0/2</t>
  </si>
  <si>
    <t>3. ДЕРЖАВНА АТЕСТАЦІЯ</t>
  </si>
  <si>
    <t>Кваліфікація: фахівець з менеджменту</t>
  </si>
  <si>
    <t xml:space="preserve">       II. ЗВЕДЕНІ ДАНІ ПРО БЮДЖЕТ ЧАСУ, тижні                                                          IV. ДЕРЖАВНА АТЕСТАЦІЯ</t>
  </si>
  <si>
    <t xml:space="preserve"> Менеджмент (10 тр. тільки в 16-17 н.р.)</t>
  </si>
  <si>
    <t>9,10</t>
  </si>
  <si>
    <t>/8</t>
  </si>
  <si>
    <t>/4</t>
  </si>
  <si>
    <t>Правознавство адмінистративне, трудове, господарське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</si>
</sst>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[$-FC19]d\ mmmm\ yyyy\ &quot;г.&quot;"/>
    <numFmt numFmtId="196" formatCode="#,##0.0_ ;\-#,##0.0\ "/>
    <numFmt numFmtId="197" formatCode="#,##0_-;\-* #,##0_-;\ _-;_-@_-"/>
    <numFmt numFmtId="198" formatCode="#,##0_ ;\-#,##0\ "/>
    <numFmt numFmtId="199" formatCode="#,##0.00_ ;\-#,##0.00\ "/>
  </numFmts>
  <fonts count="7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4"/>
      <name val="Arial"/>
      <family val="2"/>
    </font>
    <font>
      <sz val="12"/>
      <name val="Arial"/>
      <family val="2"/>
    </font>
    <font>
      <sz val="12"/>
      <color indexed="9"/>
      <name val="Times New Roman"/>
      <family val="1"/>
    </font>
    <font>
      <b/>
      <i/>
      <sz val="12"/>
      <name val="Times New Roman"/>
      <family val="1"/>
    </font>
    <font>
      <sz val="12"/>
      <name val="Times New Roman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sz val="14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1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7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53" applyFont="1">
      <alignment/>
      <protection/>
    </xf>
    <xf numFmtId="0" fontId="14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49" fontId="10" fillId="0" borderId="11" xfId="53" applyNumberFormat="1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88" fontId="8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19" fillId="0" borderId="0" xfId="0" applyNumberFormat="1" applyFont="1" applyFill="1" applyBorder="1" applyAlignment="1" applyProtection="1">
      <alignment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188" fontId="18" fillId="0" borderId="0" xfId="0" applyNumberFormat="1" applyFont="1" applyFill="1" applyBorder="1" applyAlignment="1" applyProtection="1">
      <alignment horizontal="left" vertical="center" wrapText="1"/>
      <protection/>
    </xf>
    <xf numFmtId="188" fontId="18" fillId="0" borderId="0" xfId="0" applyNumberFormat="1" applyFont="1" applyFill="1" applyBorder="1" applyAlignment="1" applyProtection="1">
      <alignment vertical="center"/>
      <protection/>
    </xf>
    <xf numFmtId="188" fontId="17" fillId="0" borderId="0" xfId="0" applyNumberFormat="1" applyFont="1" applyFill="1" applyBorder="1" applyAlignment="1" applyProtection="1">
      <alignment vertical="center" wrapText="1"/>
      <protection/>
    </xf>
    <xf numFmtId="188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16" xfId="0" applyNumberFormat="1" applyFont="1" applyFill="1" applyBorder="1" applyAlignment="1" applyProtection="1">
      <alignment horizontal="center" vertical="center" textRotation="90"/>
      <protection/>
    </xf>
    <xf numFmtId="188" fontId="2" fillId="0" borderId="17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 vertical="center"/>
      <protection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1" fontId="2" fillId="32" borderId="20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2" xfId="0" applyNumberFormat="1" applyFont="1" applyFill="1" applyBorder="1" applyAlignment="1">
      <alignment horizontal="center" vertical="center" wrapText="1"/>
    </xf>
    <xf numFmtId="0" fontId="2" fillId="32" borderId="23" xfId="0" applyNumberFormat="1" applyFont="1" applyFill="1" applyBorder="1" applyAlignment="1">
      <alignment horizontal="center" vertical="center" wrapText="1"/>
    </xf>
    <xf numFmtId="49" fontId="2" fillId="32" borderId="22" xfId="0" applyNumberFormat="1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horizontal="center" vertical="center" wrapText="1"/>
    </xf>
    <xf numFmtId="1" fontId="2" fillId="32" borderId="22" xfId="0" applyNumberFormat="1" applyFont="1" applyFill="1" applyBorder="1" applyAlignment="1">
      <alignment horizontal="center" vertical="center" wrapText="1"/>
    </xf>
    <xf numFmtId="1" fontId="2" fillId="32" borderId="23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49" fontId="2" fillId="32" borderId="25" xfId="0" applyNumberFormat="1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49" fontId="2" fillId="32" borderId="27" xfId="0" applyNumberFormat="1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28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/>
    </xf>
    <xf numFmtId="49" fontId="7" fillId="32" borderId="25" xfId="0" applyNumberFormat="1" applyFont="1" applyFill="1" applyBorder="1" applyAlignment="1">
      <alignment horizontal="center" vertical="center"/>
    </xf>
    <xf numFmtId="49" fontId="7" fillId="32" borderId="17" xfId="0" applyNumberFormat="1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28" xfId="0" applyNumberFormat="1" applyFont="1" applyFill="1" applyBorder="1" applyAlignment="1">
      <alignment horizontal="center" vertical="center" wrapText="1"/>
    </xf>
    <xf numFmtId="190" fontId="2" fillId="32" borderId="21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1" fontId="2" fillId="32" borderId="24" xfId="0" applyNumberFormat="1" applyFont="1" applyFill="1" applyBorder="1" applyAlignment="1">
      <alignment horizontal="center" vertical="center" wrapText="1"/>
    </xf>
    <xf numFmtId="49" fontId="2" fillId="32" borderId="29" xfId="0" applyNumberFormat="1" applyFont="1" applyFill="1" applyBorder="1" applyAlignment="1">
      <alignment horizontal="center" vertical="center" wrapText="1"/>
    </xf>
    <xf numFmtId="49" fontId="2" fillId="32" borderId="30" xfId="0" applyNumberFormat="1" applyFont="1" applyFill="1" applyBorder="1" applyAlignment="1">
      <alignment horizontal="center" vertical="center" wrapText="1"/>
    </xf>
    <xf numFmtId="190" fontId="2" fillId="32" borderId="34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35" xfId="0" applyNumberFormat="1" applyFont="1" applyFill="1" applyBorder="1" applyAlignment="1">
      <alignment horizontal="center" vertical="center" wrapText="1"/>
    </xf>
    <xf numFmtId="49" fontId="2" fillId="32" borderId="27" xfId="0" applyNumberFormat="1" applyFont="1" applyFill="1" applyBorder="1" applyAlignment="1">
      <alignment horizontal="center" vertical="center" wrapText="1"/>
    </xf>
    <xf numFmtId="188" fontId="2" fillId="32" borderId="28" xfId="0" applyNumberFormat="1" applyFont="1" applyFill="1" applyBorder="1" applyAlignment="1" applyProtection="1">
      <alignment vertical="center"/>
      <protection/>
    </xf>
    <xf numFmtId="49" fontId="2" fillId="32" borderId="36" xfId="0" applyNumberFormat="1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1" fontId="2" fillId="32" borderId="38" xfId="0" applyNumberFormat="1" applyFont="1" applyFill="1" applyBorder="1" applyAlignment="1" applyProtection="1">
      <alignment horizontal="center" vertical="center"/>
      <protection/>
    </xf>
    <xf numFmtId="1" fontId="2" fillId="32" borderId="24" xfId="0" applyNumberFormat="1" applyFont="1" applyFill="1" applyBorder="1" applyAlignment="1">
      <alignment horizontal="center" vertical="center"/>
    </xf>
    <xf numFmtId="198" fontId="2" fillId="32" borderId="18" xfId="0" applyNumberFormat="1" applyFont="1" applyFill="1" applyBorder="1" applyAlignment="1" applyProtection="1">
      <alignment horizontal="center" vertical="center"/>
      <protection/>
    </xf>
    <xf numFmtId="191" fontId="2" fillId="32" borderId="39" xfId="0" applyNumberFormat="1" applyFont="1" applyFill="1" applyBorder="1" applyAlignment="1" applyProtection="1">
      <alignment horizontal="center" vertical="center"/>
      <protection/>
    </xf>
    <xf numFmtId="1" fontId="7" fillId="32" borderId="38" xfId="0" applyNumberFormat="1" applyFont="1" applyFill="1" applyBorder="1" applyAlignment="1" applyProtection="1">
      <alignment horizontal="center" vertical="center"/>
      <protection/>
    </xf>
    <xf numFmtId="49" fontId="2" fillId="32" borderId="40" xfId="0" applyNumberFormat="1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 applyProtection="1">
      <alignment horizontal="center" vertical="center"/>
      <protection/>
    </xf>
    <xf numFmtId="0" fontId="7" fillId="32" borderId="16" xfId="0" applyNumberFormat="1" applyFont="1" applyFill="1" applyBorder="1" applyAlignment="1" applyProtection="1">
      <alignment horizontal="right" vertical="center"/>
      <protection/>
    </xf>
    <xf numFmtId="0" fontId="7" fillId="32" borderId="25" xfId="0" applyNumberFormat="1" applyFont="1" applyFill="1" applyBorder="1" applyAlignment="1" applyProtection="1">
      <alignment horizontal="right" vertical="center"/>
      <protection/>
    </xf>
    <xf numFmtId="0" fontId="2" fillId="32" borderId="34" xfId="0" applyNumberFormat="1" applyFont="1" applyFill="1" applyBorder="1" applyAlignment="1" applyProtection="1">
      <alignment horizontal="center" vertical="center"/>
      <protection/>
    </xf>
    <xf numFmtId="0" fontId="2" fillId="32" borderId="34" xfId="0" applyNumberFormat="1" applyFont="1" applyFill="1" applyBorder="1" applyAlignment="1" applyProtection="1">
      <alignment horizontal="left" vertical="center" wrapText="1"/>
      <protection/>
    </xf>
    <xf numFmtId="0" fontId="2" fillId="32" borderId="18" xfId="0" applyNumberFormat="1" applyFont="1" applyFill="1" applyBorder="1" applyAlignment="1" applyProtection="1">
      <alignment horizontal="center" vertical="center"/>
      <protection/>
    </xf>
    <xf numFmtId="0" fontId="2" fillId="32" borderId="41" xfId="0" applyNumberFormat="1" applyFont="1" applyFill="1" applyBorder="1" applyAlignment="1" applyProtection="1">
      <alignment horizontal="center" vertical="center"/>
      <protection/>
    </xf>
    <xf numFmtId="0" fontId="2" fillId="32" borderId="42" xfId="0" applyNumberFormat="1" applyFont="1" applyFill="1" applyBorder="1" applyAlignment="1" applyProtection="1">
      <alignment horizontal="center" vertical="center"/>
      <protection/>
    </xf>
    <xf numFmtId="0" fontId="2" fillId="32" borderId="40" xfId="0" applyNumberFormat="1" applyFont="1" applyFill="1" applyBorder="1" applyAlignment="1" applyProtection="1">
      <alignment horizontal="center" vertical="center"/>
      <protection/>
    </xf>
    <xf numFmtId="0" fontId="2" fillId="32" borderId="21" xfId="0" applyNumberFormat="1" applyFont="1" applyFill="1" applyBorder="1" applyAlignment="1" applyProtection="1">
      <alignment horizontal="center" vertical="center"/>
      <protection/>
    </xf>
    <xf numFmtId="0" fontId="2" fillId="32" borderId="21" xfId="0" applyNumberFormat="1" applyFont="1" applyFill="1" applyBorder="1" applyAlignment="1" applyProtection="1">
      <alignment horizontal="left" vertical="center" wrapText="1"/>
      <protection/>
    </xf>
    <xf numFmtId="0" fontId="2" fillId="32" borderId="22" xfId="0" applyNumberFormat="1" applyFont="1" applyFill="1" applyBorder="1" applyAlignment="1" applyProtection="1">
      <alignment horizontal="center" vertical="center"/>
      <protection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28" xfId="0" applyNumberFormat="1" applyFont="1" applyFill="1" applyBorder="1" applyAlignment="1" applyProtection="1">
      <alignment horizontal="center" vertical="center"/>
      <protection/>
    </xf>
    <xf numFmtId="0" fontId="2" fillId="32" borderId="27" xfId="0" applyNumberFormat="1" applyFont="1" applyFill="1" applyBorder="1" applyAlignment="1" applyProtection="1">
      <alignment horizontal="center" vertical="center"/>
      <protection/>
    </xf>
    <xf numFmtId="190" fontId="7" fillId="32" borderId="25" xfId="0" applyNumberFormat="1" applyFont="1" applyFill="1" applyBorder="1" applyAlignment="1">
      <alignment horizontal="center" vertical="center" wrapText="1"/>
    </xf>
    <xf numFmtId="0" fontId="7" fillId="32" borderId="37" xfId="0" applyNumberFormat="1" applyFont="1" applyFill="1" applyBorder="1" applyAlignment="1" applyProtection="1">
      <alignment horizontal="right" vertical="center"/>
      <protection/>
    </xf>
    <xf numFmtId="0" fontId="6" fillId="32" borderId="24" xfId="0" applyNumberFormat="1" applyFont="1" applyFill="1" applyBorder="1" applyAlignment="1" applyProtection="1">
      <alignment horizontal="right" vertical="center"/>
      <protection/>
    </xf>
    <xf numFmtId="190" fontId="7" fillId="32" borderId="37" xfId="0" applyNumberFormat="1" applyFont="1" applyFill="1" applyBorder="1" applyAlignment="1">
      <alignment horizontal="center" vertical="center" wrapText="1"/>
    </xf>
    <xf numFmtId="190" fontId="7" fillId="32" borderId="43" xfId="0" applyNumberFormat="1" applyFont="1" applyFill="1" applyBorder="1" applyAlignment="1">
      <alignment horizontal="center" vertical="center" wrapText="1"/>
    </xf>
    <xf numFmtId="1" fontId="7" fillId="32" borderId="44" xfId="0" applyNumberFormat="1" applyFont="1" applyFill="1" applyBorder="1" applyAlignment="1">
      <alignment horizontal="center" vertical="center" wrapText="1"/>
    </xf>
    <xf numFmtId="1" fontId="7" fillId="32" borderId="45" xfId="0" applyNumberFormat="1" applyFont="1" applyFill="1" applyBorder="1" applyAlignment="1">
      <alignment horizontal="center" vertical="center" wrapText="1"/>
    </xf>
    <xf numFmtId="0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>
      <alignment horizontal="center" vertical="center" wrapText="1"/>
    </xf>
    <xf numFmtId="190" fontId="2" fillId="32" borderId="25" xfId="0" applyNumberFormat="1" applyFont="1" applyFill="1" applyBorder="1" applyAlignment="1">
      <alignment horizontal="center" vertical="center" wrapText="1"/>
    </xf>
    <xf numFmtId="190" fontId="2" fillId="32" borderId="26" xfId="0" applyNumberFormat="1" applyFont="1" applyFill="1" applyBorder="1" applyAlignment="1">
      <alignment horizontal="center" vertical="center" wrapText="1"/>
    </xf>
    <xf numFmtId="49" fontId="2" fillId="32" borderId="46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7" fillId="32" borderId="4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6" fillId="0" borderId="0" xfId="53" applyFont="1">
      <alignment/>
      <protection/>
    </xf>
    <xf numFmtId="0" fontId="0" fillId="0" borderId="0" xfId="0" applyFont="1" applyBorder="1" applyAlignment="1">
      <alignment horizontal="center" vertical="center"/>
    </xf>
    <xf numFmtId="1" fontId="7" fillId="32" borderId="41" xfId="0" applyNumberFormat="1" applyFont="1" applyFill="1" applyBorder="1" applyAlignment="1">
      <alignment horizontal="center" vertical="center" wrapText="1"/>
    </xf>
    <xf numFmtId="49" fontId="2" fillId="32" borderId="48" xfId="0" applyNumberFormat="1" applyFont="1" applyFill="1" applyBorder="1" applyAlignment="1">
      <alignment horizontal="center" vertical="center" wrapText="1"/>
    </xf>
    <xf numFmtId="49" fontId="2" fillId="32" borderId="49" xfId="0" applyNumberFormat="1" applyFont="1" applyFill="1" applyBorder="1" applyAlignment="1">
      <alignment vertical="center" wrapText="1"/>
    </xf>
    <xf numFmtId="0" fontId="2" fillId="32" borderId="38" xfId="0" applyNumberFormat="1" applyFont="1" applyFill="1" applyBorder="1" applyAlignment="1">
      <alignment horizontal="center" vertical="center" wrapText="1"/>
    </xf>
    <xf numFmtId="190" fontId="2" fillId="32" borderId="50" xfId="0" applyNumberFormat="1" applyFont="1" applyFill="1" applyBorder="1" applyAlignment="1" applyProtection="1">
      <alignment horizontal="center" vertical="center"/>
      <protection/>
    </xf>
    <xf numFmtId="198" fontId="2" fillId="32" borderId="51" xfId="0" applyNumberFormat="1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>
      <alignment horizontal="center" vertical="center" wrapText="1"/>
    </xf>
    <xf numFmtId="1" fontId="2" fillId="32" borderId="38" xfId="0" applyNumberFormat="1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center" vertical="center" wrapText="1"/>
    </xf>
    <xf numFmtId="49" fontId="7" fillId="32" borderId="53" xfId="0" applyNumberFormat="1" applyFont="1" applyFill="1" applyBorder="1" applyAlignment="1">
      <alignment vertical="center" wrapText="1"/>
    </xf>
    <xf numFmtId="49" fontId="7" fillId="32" borderId="16" xfId="0" applyNumberFormat="1" applyFont="1" applyFill="1" applyBorder="1" applyAlignment="1">
      <alignment horizontal="center" vertical="center"/>
    </xf>
    <xf numFmtId="49" fontId="7" fillId="32" borderId="25" xfId="0" applyNumberFormat="1" applyFont="1" applyFill="1" applyBorder="1" applyAlignment="1">
      <alignment horizontal="center" vertical="center"/>
    </xf>
    <xf numFmtId="49" fontId="7" fillId="32" borderId="17" xfId="0" applyNumberFormat="1" applyFont="1" applyFill="1" applyBorder="1" applyAlignment="1">
      <alignment horizontal="center" vertical="center"/>
    </xf>
    <xf numFmtId="190" fontId="7" fillId="32" borderId="54" xfId="0" applyNumberFormat="1" applyFont="1" applyFill="1" applyBorder="1" applyAlignment="1" applyProtection="1">
      <alignment horizontal="center" vertical="center"/>
      <protection/>
    </xf>
    <xf numFmtId="198" fontId="7" fillId="32" borderId="16" xfId="0" applyNumberFormat="1" applyFont="1" applyFill="1" applyBorder="1" applyAlignment="1" applyProtection="1">
      <alignment horizontal="center" vertical="center"/>
      <protection/>
    </xf>
    <xf numFmtId="1" fontId="7" fillId="32" borderId="25" xfId="0" applyNumberFormat="1" applyFont="1" applyFill="1" applyBorder="1" applyAlignment="1">
      <alignment horizontal="center" vertical="center" wrapText="1"/>
    </xf>
    <xf numFmtId="1" fontId="7" fillId="32" borderId="25" xfId="0" applyNumberFormat="1" applyFont="1" applyFill="1" applyBorder="1" applyAlignment="1" applyProtection="1">
      <alignment horizontal="center" vertical="center"/>
      <protection/>
    </xf>
    <xf numFmtId="1" fontId="7" fillId="32" borderId="17" xfId="0" applyNumberFormat="1" applyFont="1" applyFill="1" applyBorder="1" applyAlignment="1" applyProtection="1">
      <alignment horizontal="center" vertical="center"/>
      <protection/>
    </xf>
    <xf numFmtId="49" fontId="2" fillId="32" borderId="55" xfId="0" applyNumberFormat="1" applyFont="1" applyFill="1" applyBorder="1" applyAlignment="1">
      <alignment horizontal="center" vertical="center" wrapText="1"/>
    </xf>
    <xf numFmtId="49" fontId="2" fillId="32" borderId="36" xfId="0" applyNumberFormat="1" applyFont="1" applyFill="1" applyBorder="1" applyAlignment="1">
      <alignment vertical="center" wrapText="1"/>
    </xf>
    <xf numFmtId="0" fontId="2" fillId="32" borderId="24" xfId="0" applyNumberFormat="1" applyFont="1" applyFill="1" applyBorder="1" applyAlignment="1">
      <alignment horizontal="center" vertical="center" wrapText="1"/>
    </xf>
    <xf numFmtId="198" fontId="2" fillId="32" borderId="12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>
      <alignment horizontal="center" vertical="center" wrapText="1"/>
    </xf>
    <xf numFmtId="0" fontId="2" fillId="32" borderId="51" xfId="0" applyNumberFormat="1" applyFont="1" applyFill="1" applyBorder="1" applyAlignment="1">
      <alignment horizontal="center" vertical="center" wrapText="1"/>
    </xf>
    <xf numFmtId="49" fontId="2" fillId="32" borderId="56" xfId="0" applyNumberFormat="1" applyFont="1" applyFill="1" applyBorder="1" applyAlignment="1">
      <alignment horizontal="center" vertical="center" wrapText="1"/>
    </xf>
    <xf numFmtId="0" fontId="7" fillId="32" borderId="16" xfId="0" applyNumberFormat="1" applyFont="1" applyFill="1" applyBorder="1" applyAlignment="1">
      <alignment horizontal="center" vertical="center" wrapText="1"/>
    </xf>
    <xf numFmtId="49" fontId="7" fillId="32" borderId="25" xfId="0" applyNumberFormat="1" applyFont="1" applyFill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198" fontId="7" fillId="32" borderId="25" xfId="0" applyNumberFormat="1" applyFont="1" applyFill="1" applyBorder="1" applyAlignment="1" applyProtection="1">
      <alignment horizontal="center" vertical="center"/>
      <protection/>
    </xf>
    <xf numFmtId="1" fontId="7" fillId="32" borderId="17" xfId="0" applyNumberFormat="1" applyFont="1" applyFill="1" applyBorder="1" applyAlignment="1">
      <alignment horizontal="center" vertical="center" wrapText="1"/>
    </xf>
    <xf numFmtId="0" fontId="2" fillId="32" borderId="29" xfId="0" applyNumberFormat="1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horizontal="center" vertical="center" wrapText="1"/>
    </xf>
    <xf numFmtId="49" fontId="7" fillId="32" borderId="52" xfId="0" applyNumberFormat="1" applyFont="1" applyFill="1" applyBorder="1" applyAlignment="1">
      <alignment horizontal="center" vertical="center" wrapText="1"/>
    </xf>
    <xf numFmtId="0" fontId="7" fillId="32" borderId="25" xfId="0" applyNumberFormat="1" applyFont="1" applyFill="1" applyBorder="1" applyAlignment="1">
      <alignment horizontal="center" vertical="center" wrapText="1"/>
    </xf>
    <xf numFmtId="191" fontId="2" fillId="32" borderId="57" xfId="0" applyNumberFormat="1" applyFont="1" applyFill="1" applyBorder="1" applyAlignment="1" applyProtection="1">
      <alignment horizontal="center" vertical="center"/>
      <protection/>
    </xf>
    <xf numFmtId="0" fontId="2" fillId="32" borderId="51" xfId="0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 wrapText="1"/>
    </xf>
    <xf numFmtId="198" fontId="7" fillId="32" borderId="54" xfId="0" applyNumberFormat="1" applyFont="1" applyFill="1" applyBorder="1" applyAlignment="1" applyProtection="1">
      <alignment horizontal="center" vertical="center"/>
      <protection/>
    </xf>
    <xf numFmtId="49" fontId="2" fillId="32" borderId="51" xfId="0" applyNumberFormat="1" applyFont="1" applyFill="1" applyBorder="1" applyAlignment="1">
      <alignment horizontal="center" vertical="center" wrapText="1"/>
    </xf>
    <xf numFmtId="1" fontId="2" fillId="32" borderId="33" xfId="0" applyNumberFormat="1" applyFont="1" applyFill="1" applyBorder="1" applyAlignment="1">
      <alignment horizontal="center" vertical="center"/>
    </xf>
    <xf numFmtId="0" fontId="20" fillId="32" borderId="58" xfId="0" applyNumberFormat="1" applyFont="1" applyFill="1" applyBorder="1" applyAlignment="1" applyProtection="1">
      <alignment horizontal="center" vertical="center" wrapText="1"/>
      <protection/>
    </xf>
    <xf numFmtId="0" fontId="20" fillId="32" borderId="28" xfId="0" applyNumberFormat="1" applyFont="1" applyFill="1" applyBorder="1" applyAlignment="1" applyProtection="1">
      <alignment horizontal="center" vertical="center" wrapText="1"/>
      <protection/>
    </xf>
    <xf numFmtId="49" fontId="2" fillId="32" borderId="10" xfId="0" applyNumberFormat="1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191" fontId="2" fillId="32" borderId="10" xfId="0" applyNumberFormat="1" applyFont="1" applyFill="1" applyBorder="1" applyAlignment="1" applyProtection="1">
      <alignment horizontal="center" vertical="center"/>
      <protection/>
    </xf>
    <xf numFmtId="1" fontId="2" fillId="32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37" xfId="0" applyNumberFormat="1" applyFont="1" applyFill="1" applyBorder="1" applyAlignment="1">
      <alignment horizontal="center" vertical="center" wrapText="1"/>
    </xf>
    <xf numFmtId="49" fontId="2" fillId="32" borderId="43" xfId="0" applyNumberFormat="1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190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38" xfId="0" applyNumberFormat="1" applyFont="1" applyFill="1" applyBorder="1" applyAlignment="1">
      <alignment vertical="center" wrapText="1"/>
    </xf>
    <xf numFmtId="191" fontId="2" fillId="32" borderId="38" xfId="0" applyNumberFormat="1" applyFont="1" applyFill="1" applyBorder="1" applyAlignment="1" applyProtection="1">
      <alignment horizontal="center" vertical="center"/>
      <protection/>
    </xf>
    <xf numFmtId="1" fontId="2" fillId="32" borderId="38" xfId="0" applyNumberFormat="1" applyFont="1" applyFill="1" applyBorder="1" applyAlignment="1">
      <alignment horizontal="center" vertical="center"/>
    </xf>
    <xf numFmtId="49" fontId="7" fillId="32" borderId="25" xfId="0" applyNumberFormat="1" applyFont="1" applyFill="1" applyBorder="1" applyAlignment="1">
      <alignment vertical="center" wrapText="1"/>
    </xf>
    <xf numFmtId="191" fontId="7" fillId="32" borderId="25" xfId="0" applyNumberFormat="1" applyFont="1" applyFill="1" applyBorder="1" applyAlignment="1" applyProtection="1">
      <alignment horizontal="center" vertical="center"/>
      <protection/>
    </xf>
    <xf numFmtId="1" fontId="7" fillId="32" borderId="25" xfId="0" applyNumberFormat="1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left" vertical="center" wrapText="1"/>
    </xf>
    <xf numFmtId="190" fontId="2" fillId="32" borderId="55" xfId="0" applyNumberFormat="1" applyFont="1" applyFill="1" applyBorder="1" applyAlignment="1">
      <alignment horizontal="center" vertical="center" wrapText="1"/>
    </xf>
    <xf numFmtId="198" fontId="2" fillId="32" borderId="38" xfId="0" applyNumberFormat="1" applyFont="1" applyFill="1" applyBorder="1" applyAlignment="1" applyProtection="1">
      <alignment horizontal="center" vertical="center"/>
      <protection/>
    </xf>
    <xf numFmtId="49" fontId="7" fillId="32" borderId="52" xfId="0" applyNumberFormat="1" applyFont="1" applyFill="1" applyBorder="1" applyAlignment="1">
      <alignment vertical="center" wrapText="1"/>
    </xf>
    <xf numFmtId="49" fontId="7" fillId="32" borderId="26" xfId="0" applyNumberFormat="1" applyFont="1" applyFill="1" applyBorder="1" applyAlignment="1">
      <alignment horizontal="center" vertical="center" wrapText="1"/>
    </xf>
    <xf numFmtId="191" fontId="7" fillId="32" borderId="52" xfId="0" applyNumberFormat="1" applyFont="1" applyFill="1" applyBorder="1" applyAlignment="1" applyProtection="1">
      <alignment horizontal="center" vertical="center"/>
      <protection/>
    </xf>
    <xf numFmtId="1" fontId="7" fillId="32" borderId="47" xfId="0" applyNumberFormat="1" applyFont="1" applyFill="1" applyBorder="1" applyAlignment="1">
      <alignment horizontal="center" vertical="center"/>
    </xf>
    <xf numFmtId="0" fontId="7" fillId="32" borderId="47" xfId="0" applyFont="1" applyFill="1" applyBorder="1" applyAlignment="1">
      <alignment horizontal="center" vertical="center" wrapText="1"/>
    </xf>
    <xf numFmtId="1" fontId="7" fillId="32" borderId="26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vertical="center" wrapText="1"/>
    </xf>
    <xf numFmtId="191" fontId="2" fillId="32" borderId="24" xfId="0" applyNumberFormat="1" applyFont="1" applyFill="1" applyBorder="1" applyAlignment="1" applyProtection="1">
      <alignment horizontal="center" vertical="center"/>
      <protection/>
    </xf>
    <xf numFmtId="1" fontId="2" fillId="32" borderId="24" xfId="0" applyNumberFormat="1" applyFont="1" applyFill="1" applyBorder="1" applyAlignment="1" applyProtection="1">
      <alignment horizontal="center" vertical="center"/>
      <protection/>
    </xf>
    <xf numFmtId="49" fontId="7" fillId="32" borderId="54" xfId="0" applyNumberFormat="1" applyFont="1" applyFill="1" applyBorder="1" applyAlignment="1">
      <alignment horizontal="center" vertical="center" wrapText="1"/>
    </xf>
    <xf numFmtId="0" fontId="7" fillId="32" borderId="52" xfId="0" applyFont="1" applyFill="1" applyBorder="1" applyAlignment="1">
      <alignment horizontal="left" vertical="center" wrapText="1"/>
    </xf>
    <xf numFmtId="188" fontId="7" fillId="32" borderId="26" xfId="0" applyNumberFormat="1" applyFont="1" applyFill="1" applyBorder="1" applyAlignment="1" applyProtection="1">
      <alignment horizontal="center" vertical="center"/>
      <protection/>
    </xf>
    <xf numFmtId="190" fontId="7" fillId="32" borderId="52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 applyProtection="1">
      <alignment vertical="center"/>
      <protection/>
    </xf>
    <xf numFmtId="190" fontId="2" fillId="32" borderId="10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left" vertical="center" wrapText="1"/>
    </xf>
    <xf numFmtId="188" fontId="2" fillId="32" borderId="24" xfId="0" applyNumberFormat="1" applyFont="1" applyFill="1" applyBorder="1" applyAlignment="1" applyProtection="1">
      <alignment vertical="center"/>
      <protection/>
    </xf>
    <xf numFmtId="190" fontId="2" fillId="32" borderId="24" xfId="0" applyNumberFormat="1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horizontal="left" vertical="center" wrapText="1"/>
    </xf>
    <xf numFmtId="190" fontId="2" fillId="32" borderId="38" xfId="0" applyNumberFormat="1" applyFont="1" applyFill="1" applyBorder="1" applyAlignment="1">
      <alignment horizontal="center" vertical="center" wrapText="1"/>
    </xf>
    <xf numFmtId="49" fontId="7" fillId="32" borderId="25" xfId="0" applyNumberFormat="1" applyFont="1" applyFill="1" applyBorder="1" applyAlignment="1">
      <alignment horizontal="left" vertical="center" wrapText="1"/>
    </xf>
    <xf numFmtId="188" fontId="7" fillId="32" borderId="25" xfId="0" applyNumberFormat="1" applyFont="1" applyFill="1" applyBorder="1" applyAlignment="1" applyProtection="1">
      <alignment vertical="center"/>
      <protection/>
    </xf>
    <xf numFmtId="190" fontId="7" fillId="32" borderId="25" xfId="0" applyNumberFormat="1" applyFont="1" applyFill="1" applyBorder="1" applyAlignment="1">
      <alignment horizontal="center" vertical="center" wrapText="1"/>
    </xf>
    <xf numFmtId="49" fontId="2" fillId="32" borderId="59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188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>
      <alignment horizontal="left" vertical="center" wrapText="1"/>
    </xf>
    <xf numFmtId="0" fontId="2" fillId="32" borderId="38" xfId="0" applyFont="1" applyFill="1" applyBorder="1" applyAlignment="1">
      <alignment horizontal="left" vertical="center" wrapText="1"/>
    </xf>
    <xf numFmtId="188" fontId="2" fillId="32" borderId="38" xfId="0" applyNumberFormat="1" applyFont="1" applyFill="1" applyBorder="1" applyAlignment="1" applyProtection="1">
      <alignment horizontal="center" vertical="center"/>
      <protection/>
    </xf>
    <xf numFmtId="0" fontId="7" fillId="32" borderId="25" xfId="0" applyFont="1" applyFill="1" applyBorder="1" applyAlignment="1">
      <alignment horizontal="left" vertical="center" wrapText="1"/>
    </xf>
    <xf numFmtId="188" fontId="7" fillId="32" borderId="25" xfId="0" applyNumberFormat="1" applyFont="1" applyFill="1" applyBorder="1" applyAlignment="1" applyProtection="1">
      <alignment horizontal="center" vertical="center"/>
      <protection/>
    </xf>
    <xf numFmtId="0" fontId="7" fillId="32" borderId="16" xfId="0" applyFont="1" applyFill="1" applyBorder="1" applyAlignment="1">
      <alignment horizontal="center" vertical="center" wrapText="1"/>
    </xf>
    <xf numFmtId="188" fontId="7" fillId="0" borderId="25" xfId="0" applyNumberFormat="1" applyFont="1" applyFill="1" applyBorder="1" applyAlignment="1" applyProtection="1">
      <alignment vertical="center"/>
      <protection/>
    </xf>
    <xf numFmtId="188" fontId="7" fillId="0" borderId="17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horizontal="left" vertical="center"/>
      <protection/>
    </xf>
    <xf numFmtId="188" fontId="2" fillId="0" borderId="24" xfId="0" applyNumberFormat="1" applyFont="1" applyFill="1" applyBorder="1" applyAlignment="1" applyProtection="1">
      <alignment vertical="center"/>
      <protection/>
    </xf>
    <xf numFmtId="188" fontId="7" fillId="0" borderId="25" xfId="0" applyNumberFormat="1" applyFont="1" applyFill="1" applyBorder="1" applyAlignment="1" applyProtection="1">
      <alignment horizontal="left" vertical="center"/>
      <protection/>
    </xf>
    <xf numFmtId="198" fontId="7" fillId="32" borderId="25" xfId="0" applyNumberFormat="1" applyFont="1" applyFill="1" applyBorder="1" applyAlignment="1">
      <alignment horizontal="center" vertical="center" wrapText="1"/>
    </xf>
    <xf numFmtId="49" fontId="2" fillId="32" borderId="28" xfId="0" applyNumberFormat="1" applyFont="1" applyFill="1" applyBorder="1" applyAlignment="1">
      <alignment vertical="center" wrapText="1"/>
    </xf>
    <xf numFmtId="49" fontId="2" fillId="32" borderId="39" xfId="0" applyNumberFormat="1" applyFont="1" applyFill="1" applyBorder="1" applyAlignment="1">
      <alignment horizontal="left" vertical="center" wrapText="1"/>
    </xf>
    <xf numFmtId="0" fontId="2" fillId="32" borderId="57" xfId="0" applyFont="1" applyFill="1" applyBorder="1" applyAlignment="1">
      <alignment horizontal="left" vertical="center" wrapText="1"/>
    </xf>
    <xf numFmtId="188" fontId="2" fillId="32" borderId="24" xfId="0" applyNumberFormat="1" applyFont="1" applyFill="1" applyBorder="1" applyAlignment="1" applyProtection="1">
      <alignment horizontal="center" vertical="center"/>
      <protection/>
    </xf>
    <xf numFmtId="49" fontId="2" fillId="32" borderId="50" xfId="0" applyNumberFormat="1" applyFont="1" applyFill="1" applyBorder="1" applyAlignment="1">
      <alignment vertical="center" wrapText="1"/>
    </xf>
    <xf numFmtId="49" fontId="2" fillId="32" borderId="57" xfId="0" applyNumberFormat="1" applyFont="1" applyFill="1" applyBorder="1" applyAlignment="1">
      <alignment vertical="center" wrapText="1"/>
    </xf>
    <xf numFmtId="49" fontId="2" fillId="32" borderId="33" xfId="0" applyNumberFormat="1" applyFont="1" applyFill="1" applyBorder="1" applyAlignment="1">
      <alignment horizontal="center" vertical="center" wrapText="1"/>
    </xf>
    <xf numFmtId="49" fontId="7" fillId="32" borderId="47" xfId="0" applyNumberFormat="1" applyFont="1" applyFill="1" applyBorder="1" applyAlignment="1">
      <alignment horizontal="center" vertical="center" wrapText="1"/>
    </xf>
    <xf numFmtId="49" fontId="7" fillId="32" borderId="16" xfId="0" applyNumberFormat="1" applyFont="1" applyFill="1" applyBorder="1" applyAlignment="1">
      <alignment vertical="center" wrapText="1"/>
    </xf>
    <xf numFmtId="49" fontId="2" fillId="32" borderId="37" xfId="0" applyNumberFormat="1" applyFont="1" applyFill="1" applyBorder="1" applyAlignment="1">
      <alignment horizontal="left" vertical="center" wrapText="1"/>
    </xf>
    <xf numFmtId="188" fontId="2" fillId="0" borderId="37" xfId="0" applyNumberFormat="1" applyFont="1" applyFill="1" applyBorder="1" applyAlignment="1" applyProtection="1">
      <alignment vertical="center"/>
      <protection/>
    </xf>
    <xf numFmtId="191" fontId="2" fillId="32" borderId="37" xfId="0" applyNumberFormat="1" applyFont="1" applyFill="1" applyBorder="1" applyAlignment="1" applyProtection="1">
      <alignment horizontal="center" vertical="center"/>
      <protection/>
    </xf>
    <xf numFmtId="188" fontId="7" fillId="0" borderId="25" xfId="0" applyNumberFormat="1" applyFont="1" applyFill="1" applyBorder="1" applyAlignment="1" applyProtection="1">
      <alignment horizontal="center" vertical="center"/>
      <protection/>
    </xf>
    <xf numFmtId="188" fontId="7" fillId="0" borderId="17" xfId="0" applyNumberFormat="1" applyFont="1" applyFill="1" applyBorder="1" applyAlignment="1" applyProtection="1">
      <alignment horizontal="center" vertical="center"/>
      <protection/>
    </xf>
    <xf numFmtId="188" fontId="7" fillId="0" borderId="47" xfId="0" applyNumberFormat="1" applyFont="1" applyFill="1" applyBorder="1" applyAlignment="1" applyProtection="1">
      <alignment horizontal="center" vertical="center"/>
      <protection/>
    </xf>
    <xf numFmtId="0" fontId="2" fillId="32" borderId="56" xfId="0" applyFont="1" applyFill="1" applyBorder="1" applyAlignment="1">
      <alignment horizontal="center" vertical="center" wrapText="1"/>
    </xf>
    <xf numFmtId="0" fontId="2" fillId="32" borderId="30" xfId="0" applyNumberFormat="1" applyFont="1" applyFill="1" applyBorder="1" applyAlignment="1">
      <alignment horizontal="center" vertical="center" wrapText="1"/>
    </xf>
    <xf numFmtId="1" fontId="7" fillId="32" borderId="52" xfId="0" applyNumberFormat="1" applyFont="1" applyFill="1" applyBorder="1" applyAlignment="1">
      <alignment horizontal="center" vertical="center" wrapText="1"/>
    </xf>
    <xf numFmtId="49" fontId="2" fillId="32" borderId="38" xfId="0" applyNumberFormat="1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left" vertical="center" wrapText="1"/>
    </xf>
    <xf numFmtId="0" fontId="2" fillId="32" borderId="37" xfId="0" applyFont="1" applyFill="1" applyBorder="1" applyAlignment="1">
      <alignment horizontal="center" vertical="center" wrapText="1"/>
    </xf>
    <xf numFmtId="188" fontId="2" fillId="32" borderId="37" xfId="0" applyNumberFormat="1" applyFont="1" applyFill="1" applyBorder="1" applyAlignment="1" applyProtection="1">
      <alignment horizontal="center" vertical="center"/>
      <protection/>
    </xf>
    <xf numFmtId="190" fontId="2" fillId="32" borderId="37" xfId="0" applyNumberFormat="1" applyFont="1" applyFill="1" applyBorder="1" applyAlignment="1">
      <alignment horizontal="center" vertical="center" wrapText="1"/>
    </xf>
    <xf numFmtId="1" fontId="2" fillId="32" borderId="37" xfId="0" applyNumberFormat="1" applyFont="1" applyFill="1" applyBorder="1" applyAlignment="1">
      <alignment horizontal="center" vertical="center"/>
    </xf>
    <xf numFmtId="1" fontId="2" fillId="32" borderId="37" xfId="0" applyNumberFormat="1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0" fontId="2" fillId="32" borderId="38" xfId="0" applyFont="1" applyFill="1" applyBorder="1" applyAlignment="1">
      <alignment horizontal="left" vertical="center" wrapText="1"/>
    </xf>
    <xf numFmtId="0" fontId="7" fillId="32" borderId="0" xfId="0" applyNumberFormat="1" applyFont="1" applyFill="1" applyBorder="1" applyAlignment="1" applyProtection="1">
      <alignment horizontal="right" vertical="center"/>
      <protection/>
    </xf>
    <xf numFmtId="0" fontId="2" fillId="32" borderId="60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188" fontId="2" fillId="0" borderId="30" xfId="0" applyNumberFormat="1" applyFont="1" applyFill="1" applyBorder="1" applyAlignment="1" applyProtection="1">
      <alignment vertical="center"/>
      <protection/>
    </xf>
    <xf numFmtId="0" fontId="2" fillId="32" borderId="33" xfId="0" applyNumberFormat="1" applyFont="1" applyFill="1" applyBorder="1" applyAlignment="1" applyProtection="1">
      <alignment horizontal="center" vertical="center"/>
      <protection/>
    </xf>
    <xf numFmtId="188" fontId="7" fillId="0" borderId="31" xfId="0" applyNumberFormat="1" applyFont="1" applyFill="1" applyBorder="1" applyAlignment="1" applyProtection="1">
      <alignment vertical="center"/>
      <protection/>
    </xf>
    <xf numFmtId="188" fontId="7" fillId="0" borderId="61" xfId="0" applyNumberFormat="1" applyFont="1" applyFill="1" applyBorder="1" applyAlignment="1" applyProtection="1">
      <alignment horizontal="right" vertical="center"/>
      <protection/>
    </xf>
    <xf numFmtId="0" fontId="7" fillId="32" borderId="41" xfId="0" applyFont="1" applyFill="1" applyBorder="1" applyAlignment="1">
      <alignment horizontal="center" vertical="center" wrapText="1"/>
    </xf>
    <xf numFmtId="188" fontId="7" fillId="0" borderId="61" xfId="0" applyNumberFormat="1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vertical="center" wrapText="1"/>
    </xf>
    <xf numFmtId="0" fontId="2" fillId="0" borderId="59" xfId="0" applyFont="1" applyFill="1" applyBorder="1" applyAlignment="1">
      <alignment wrapText="1"/>
    </xf>
    <xf numFmtId="0" fontId="2" fillId="0" borderId="62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7" fillId="32" borderId="10" xfId="0" applyNumberFormat="1" applyFont="1" applyFill="1" applyBorder="1" applyAlignment="1" applyProtection="1">
      <alignment horizontal="right"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188" fontId="2" fillId="32" borderId="55" xfId="0" applyNumberFormat="1" applyFont="1" applyFill="1" applyBorder="1" applyAlignment="1" applyProtection="1">
      <alignment vertical="center"/>
      <protection/>
    </xf>
    <xf numFmtId="188" fontId="2" fillId="32" borderId="15" xfId="0" applyNumberFormat="1" applyFont="1" applyFill="1" applyBorder="1" applyAlignment="1" applyProtection="1">
      <alignment vertical="center"/>
      <protection/>
    </xf>
    <xf numFmtId="0" fontId="2" fillId="32" borderId="63" xfId="0" applyNumberFormat="1" applyFont="1" applyFill="1" applyBorder="1" applyAlignment="1" applyProtection="1">
      <alignment horizontal="center" vertical="center"/>
      <protection/>
    </xf>
    <xf numFmtId="0" fontId="7" fillId="32" borderId="38" xfId="0" applyNumberFormat="1" applyFont="1" applyFill="1" applyBorder="1" applyAlignment="1" applyProtection="1">
      <alignment horizontal="right" vertical="center"/>
      <protection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62" xfId="0" applyNumberFormat="1" applyFont="1" applyFill="1" applyBorder="1" applyAlignment="1" applyProtection="1">
      <alignment vertical="center"/>
      <protection/>
    </xf>
    <xf numFmtId="0" fontId="7" fillId="32" borderId="38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wrapText="1"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33" borderId="25" xfId="0" applyFont="1" applyFill="1" applyBorder="1" applyAlignment="1">
      <alignment horizontal="right" wrapText="1"/>
    </xf>
    <xf numFmtId="0" fontId="7" fillId="32" borderId="24" xfId="0" applyNumberFormat="1" applyFont="1" applyFill="1" applyBorder="1" applyAlignment="1" applyProtection="1">
      <alignment horizontal="right" vertical="center"/>
      <protection/>
    </xf>
    <xf numFmtId="188" fontId="2" fillId="0" borderId="24" xfId="0" applyNumberFormat="1" applyFont="1" applyFill="1" applyBorder="1" applyAlignment="1" applyProtection="1">
      <alignment vertical="center"/>
      <protection/>
    </xf>
    <xf numFmtId="0" fontId="2" fillId="32" borderId="20" xfId="0" applyFont="1" applyFill="1" applyBorder="1" applyAlignment="1">
      <alignment horizontal="center" vertical="center" wrapText="1"/>
    </xf>
    <xf numFmtId="190" fontId="2" fillId="32" borderId="48" xfId="0" applyNumberFormat="1" applyFont="1" applyFill="1" applyBorder="1" applyAlignment="1">
      <alignment horizontal="center" vertical="center" wrapText="1"/>
    </xf>
    <xf numFmtId="1" fontId="2" fillId="32" borderId="33" xfId="0" applyNumberFormat="1" applyFont="1" applyFill="1" applyBorder="1" applyAlignment="1">
      <alignment horizontal="center" vertical="center" wrapText="1"/>
    </xf>
    <xf numFmtId="0" fontId="7" fillId="32" borderId="2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wrapText="1"/>
    </xf>
    <xf numFmtId="0" fontId="2" fillId="32" borderId="59" xfId="0" applyNumberFormat="1" applyFont="1" applyFill="1" applyBorder="1" applyAlignment="1" applyProtection="1">
      <alignment horizontal="center" vertical="center"/>
      <protection/>
    </xf>
    <xf numFmtId="0" fontId="2" fillId="32" borderId="29" xfId="0" applyNumberFormat="1" applyFont="1" applyFill="1" applyBorder="1" applyAlignment="1" applyProtection="1">
      <alignment horizontal="center" vertical="center"/>
      <protection/>
    </xf>
    <xf numFmtId="0" fontId="2" fillId="32" borderId="36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wrapText="1"/>
    </xf>
    <xf numFmtId="0" fontId="7" fillId="32" borderId="62" xfId="0" applyNumberFormat="1" applyFont="1" applyFill="1" applyBorder="1" applyAlignment="1" applyProtection="1">
      <alignment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2" fillId="32" borderId="51" xfId="0" applyNumberFormat="1" applyFont="1" applyFill="1" applyBorder="1" applyAlignment="1" applyProtection="1">
      <alignment horizontal="center" vertical="center"/>
      <protection/>
    </xf>
    <xf numFmtId="0" fontId="2" fillId="32" borderId="38" xfId="0" applyNumberFormat="1" applyFont="1" applyFill="1" applyBorder="1" applyAlignment="1" applyProtection="1">
      <alignment horizontal="center" vertical="center"/>
      <protection/>
    </xf>
    <xf numFmtId="49" fontId="2" fillId="32" borderId="65" xfId="0" applyNumberFormat="1" applyFont="1" applyFill="1" applyBorder="1" applyAlignment="1">
      <alignment horizontal="center" vertical="center" wrapText="1"/>
    </xf>
    <xf numFmtId="49" fontId="2" fillId="32" borderId="66" xfId="0" applyNumberFormat="1" applyFont="1" applyFill="1" applyBorder="1" applyAlignment="1">
      <alignment horizontal="center" vertical="center" wrapText="1"/>
    </xf>
    <xf numFmtId="49" fontId="2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/>
    </xf>
    <xf numFmtId="0" fontId="2" fillId="0" borderId="24" xfId="0" applyFont="1" applyFill="1" applyBorder="1" applyAlignment="1">
      <alignment wrapText="1"/>
    </xf>
    <xf numFmtId="2" fontId="7" fillId="32" borderId="2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41" xfId="0" applyNumberFormat="1" applyFont="1" applyFill="1" applyBorder="1" applyAlignment="1">
      <alignment horizontal="center" vertical="center" wrapText="1"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>
      <alignment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90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51" xfId="0" applyNumberFormat="1" applyFont="1" applyFill="1" applyBorder="1" applyAlignment="1">
      <alignment horizontal="center" vertical="center" wrapText="1"/>
    </xf>
    <xf numFmtId="1" fontId="2" fillId="0" borderId="49" xfId="0" applyNumberFormat="1" applyFont="1" applyFill="1" applyBorder="1" applyAlignment="1">
      <alignment horizontal="center" vertical="center" wrapText="1"/>
    </xf>
    <xf numFmtId="1" fontId="2" fillId="0" borderId="58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49" fontId="2" fillId="32" borderId="23" xfId="0" applyNumberFormat="1" applyFont="1" applyFill="1" applyBorder="1" applyAlignment="1">
      <alignment vertical="center" wrapText="1"/>
    </xf>
    <xf numFmtId="1" fontId="2" fillId="32" borderId="40" xfId="0" applyNumberFormat="1" applyFont="1" applyFill="1" applyBorder="1" applyAlignment="1">
      <alignment horizontal="center" vertical="center" wrapText="1"/>
    </xf>
    <xf numFmtId="1" fontId="2" fillId="32" borderId="27" xfId="0" applyNumberFormat="1" applyFont="1" applyFill="1" applyBorder="1" applyAlignment="1">
      <alignment horizontal="center" vertical="center" wrapText="1"/>
    </xf>
    <xf numFmtId="1" fontId="2" fillId="32" borderId="49" xfId="0" applyNumberFormat="1" applyFont="1" applyFill="1" applyBorder="1" applyAlignment="1">
      <alignment horizontal="center" vertical="center" wrapText="1"/>
    </xf>
    <xf numFmtId="1" fontId="2" fillId="32" borderId="51" xfId="0" applyNumberFormat="1" applyFont="1" applyFill="1" applyBorder="1" applyAlignment="1">
      <alignment horizontal="center" vertical="center" wrapText="1"/>
    </xf>
    <xf numFmtId="1" fontId="2" fillId="32" borderId="58" xfId="0" applyNumberFormat="1" applyFont="1" applyFill="1" applyBorder="1" applyAlignment="1">
      <alignment horizontal="center" vertical="center" wrapText="1"/>
    </xf>
    <xf numFmtId="1" fontId="2" fillId="32" borderId="64" xfId="0" applyNumberFormat="1" applyFont="1" applyFill="1" applyBorder="1" applyAlignment="1">
      <alignment horizontal="center" vertical="center" wrapText="1"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32" borderId="32" xfId="0" applyNumberFormat="1" applyFont="1" applyFill="1" applyBorder="1" applyAlignment="1">
      <alignment vertical="center" wrapText="1"/>
    </xf>
    <xf numFmtId="1" fontId="2" fillId="32" borderId="29" xfId="0" applyNumberFormat="1" applyFont="1" applyFill="1" applyBorder="1" applyAlignment="1">
      <alignment horizontal="center" vertical="center" wrapText="1"/>
    </xf>
    <xf numFmtId="1" fontId="2" fillId="32" borderId="36" xfId="0" applyNumberFormat="1" applyFont="1" applyFill="1" applyBorder="1" applyAlignment="1">
      <alignment horizontal="center" vertical="center" wrapText="1"/>
    </xf>
    <xf numFmtId="1" fontId="2" fillId="32" borderId="59" xfId="0" applyNumberFormat="1" applyFont="1" applyFill="1" applyBorder="1" applyAlignment="1">
      <alignment horizontal="center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1" fontId="2" fillId="32" borderId="30" xfId="0" applyNumberFormat="1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/>
    </xf>
    <xf numFmtId="190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/>
    </xf>
    <xf numFmtId="190" fontId="2" fillId="0" borderId="57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190" fontId="7" fillId="0" borderId="54" xfId="0" applyNumberFormat="1" applyFont="1" applyFill="1" applyBorder="1" applyAlignment="1" applyProtection="1">
      <alignment horizontal="center" vertical="center"/>
      <protection/>
    </xf>
    <xf numFmtId="0" fontId="2" fillId="32" borderId="56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2" borderId="37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90" fontId="2" fillId="0" borderId="55" xfId="0" applyNumberFormat="1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9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>
      <alignment horizontal="center" vertical="center"/>
    </xf>
    <xf numFmtId="190" fontId="7" fillId="33" borderId="41" xfId="0" applyNumberFormat="1" applyFont="1" applyFill="1" applyBorder="1" applyAlignment="1">
      <alignment horizontal="center" vertical="center" wrapText="1"/>
    </xf>
    <xf numFmtId="1" fontId="7" fillId="33" borderId="41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 wrapText="1"/>
    </xf>
    <xf numFmtId="2" fontId="7" fillId="33" borderId="41" xfId="0" applyNumberFormat="1" applyFont="1" applyFill="1" applyBorder="1" applyAlignment="1">
      <alignment horizontal="center" vertical="center" wrapText="1"/>
    </xf>
    <xf numFmtId="2" fontId="7" fillId="33" borderId="19" xfId="0" applyNumberFormat="1" applyFont="1" applyFill="1" applyBorder="1" applyAlignment="1">
      <alignment horizontal="center" vertical="center" wrapText="1"/>
    </xf>
    <xf numFmtId="188" fontId="7" fillId="33" borderId="61" xfId="0" applyNumberFormat="1" applyFont="1" applyFill="1" applyBorder="1" applyAlignment="1" applyProtection="1">
      <alignment vertical="center"/>
      <protection/>
    </xf>
    <xf numFmtId="0" fontId="7" fillId="33" borderId="61" xfId="0" applyNumberFormat="1" applyFont="1" applyFill="1" applyBorder="1" applyAlignment="1" applyProtection="1">
      <alignment vertical="center"/>
      <protection/>
    </xf>
    <xf numFmtId="0" fontId="7" fillId="33" borderId="32" xfId="0" applyNumberFormat="1" applyFont="1" applyFill="1" applyBorder="1" applyAlignment="1" applyProtection="1">
      <alignment vertical="center"/>
      <protection/>
    </xf>
    <xf numFmtId="191" fontId="2" fillId="33" borderId="24" xfId="0" applyNumberFormat="1" applyFont="1" applyFill="1" applyBorder="1" applyAlignment="1" applyProtection="1">
      <alignment horizontal="center" vertical="center"/>
      <protection/>
    </xf>
    <xf numFmtId="198" fontId="2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90" fontId="7" fillId="33" borderId="52" xfId="0" applyNumberFormat="1" applyFont="1" applyFill="1" applyBorder="1" applyAlignment="1">
      <alignment horizontal="center" vertical="center"/>
    </xf>
    <xf numFmtId="198" fontId="2" fillId="33" borderId="16" xfId="0" applyNumberFormat="1" applyFont="1" applyFill="1" applyBorder="1" applyAlignment="1" applyProtection="1">
      <alignment horizontal="center" vertical="center"/>
      <protection/>
    </xf>
    <xf numFmtId="190" fontId="7" fillId="33" borderId="16" xfId="0" applyNumberFormat="1" applyFont="1" applyFill="1" applyBorder="1" applyAlignment="1">
      <alignment horizontal="center" vertical="center"/>
    </xf>
    <xf numFmtId="190" fontId="7" fillId="33" borderId="17" xfId="0" applyNumberFormat="1" applyFont="1" applyFill="1" applyBorder="1" applyAlignment="1">
      <alignment horizontal="center" vertical="center"/>
    </xf>
    <xf numFmtId="190" fontId="7" fillId="33" borderId="26" xfId="0" applyNumberFormat="1" applyFont="1" applyFill="1" applyBorder="1" applyAlignment="1">
      <alignment horizontal="center" vertical="center"/>
    </xf>
    <xf numFmtId="190" fontId="7" fillId="33" borderId="47" xfId="0" applyNumberFormat="1" applyFont="1" applyFill="1" applyBorder="1" applyAlignment="1">
      <alignment horizontal="center" vertical="center"/>
    </xf>
    <xf numFmtId="190" fontId="7" fillId="33" borderId="52" xfId="0" applyNumberFormat="1" applyFont="1" applyFill="1" applyBorder="1" applyAlignment="1">
      <alignment horizontal="center" vertical="center" wrapText="1"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1" fontId="7" fillId="33" borderId="52" xfId="0" applyNumberFormat="1" applyFont="1" applyFill="1" applyBorder="1" applyAlignment="1">
      <alignment horizontal="center" vertical="center" wrapText="1"/>
    </xf>
    <xf numFmtId="1" fontId="7" fillId="33" borderId="26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0" fontId="2" fillId="32" borderId="35" xfId="0" applyNumberFormat="1" applyFont="1" applyFill="1" applyBorder="1" applyAlignment="1">
      <alignment horizontal="center" vertical="center" wrapText="1"/>
    </xf>
    <xf numFmtId="0" fontId="2" fillId="32" borderId="27" xfId="0" applyNumberFormat="1" applyFont="1" applyFill="1" applyBorder="1" applyAlignment="1">
      <alignment horizontal="center" vertical="center" wrapText="1"/>
    </xf>
    <xf numFmtId="0" fontId="2" fillId="32" borderId="36" xfId="0" applyNumberFormat="1" applyFont="1" applyFill="1" applyBorder="1" applyAlignment="1">
      <alignment horizontal="center" vertical="center" wrapText="1"/>
    </xf>
    <xf numFmtId="0" fontId="7" fillId="33" borderId="47" xfId="0" applyNumberFormat="1" applyFont="1" applyFill="1" applyBorder="1" applyAlignment="1" applyProtection="1">
      <alignment horizontal="center" vertical="center"/>
      <protection/>
    </xf>
    <xf numFmtId="190" fontId="7" fillId="33" borderId="25" xfId="0" applyNumberFormat="1" applyFont="1" applyFill="1" applyBorder="1" applyAlignment="1">
      <alignment horizontal="center" vertical="center" wrapText="1"/>
    </xf>
    <xf numFmtId="190" fontId="7" fillId="33" borderId="26" xfId="0" applyNumberFormat="1" applyFont="1" applyFill="1" applyBorder="1" applyAlignment="1">
      <alignment horizontal="center"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2" fontId="7" fillId="33" borderId="26" xfId="0" applyNumberFormat="1" applyFont="1" applyFill="1" applyBorder="1" applyAlignment="1">
      <alignment horizontal="center" vertical="center" wrapText="1"/>
    </xf>
    <xf numFmtId="0" fontId="2" fillId="32" borderId="65" xfId="0" applyNumberFormat="1" applyFont="1" applyFill="1" applyBorder="1" applyAlignment="1">
      <alignment horizontal="center" vertical="center" wrapText="1"/>
    </xf>
    <xf numFmtId="0" fontId="2" fillId="32" borderId="66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2" fontId="7" fillId="33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49" fontId="2" fillId="32" borderId="72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left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90" fontId="2" fillId="0" borderId="38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90" fontId="2" fillId="0" borderId="24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 applyProtection="1">
      <alignment horizontal="right" vertical="center"/>
      <protection/>
    </xf>
    <xf numFmtId="0" fontId="7" fillId="33" borderId="54" xfId="0" applyNumberFormat="1" applyFont="1" applyFill="1" applyBorder="1" applyAlignment="1" applyProtection="1">
      <alignment horizontal="right" vertical="center"/>
      <protection/>
    </xf>
    <xf numFmtId="0" fontId="7" fillId="33" borderId="47" xfId="0" applyNumberFormat="1" applyFont="1" applyFill="1" applyBorder="1" applyAlignment="1" applyProtection="1">
      <alignment vertical="center"/>
      <protection/>
    </xf>
    <xf numFmtId="1" fontId="7" fillId="33" borderId="16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center" wrapText="1"/>
    </xf>
    <xf numFmtId="0" fontId="7" fillId="33" borderId="62" xfId="0" applyNumberFormat="1" applyFont="1" applyFill="1" applyBorder="1" applyAlignment="1" applyProtection="1">
      <alignment horizontal="right" vertical="center"/>
      <protection/>
    </xf>
    <xf numFmtId="2" fontId="7" fillId="33" borderId="12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 applyProtection="1">
      <alignment horizontal="right" vertical="center"/>
      <protection/>
    </xf>
    <xf numFmtId="0" fontId="7" fillId="33" borderId="25" xfId="0" applyNumberFormat="1" applyFont="1" applyFill="1" applyBorder="1" applyAlignment="1" applyProtection="1">
      <alignment horizontal="right" vertical="center"/>
      <protection/>
    </xf>
    <xf numFmtId="190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top"/>
    </xf>
    <xf numFmtId="0" fontId="2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horizontal="center" vertical="top"/>
      <protection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53" applyFont="1" applyBorder="1" applyAlignment="1">
      <alignment horizontal="center" vertical="center"/>
      <protection/>
    </xf>
    <xf numFmtId="0" fontId="13" fillId="0" borderId="0" xfId="0" applyFont="1" applyBorder="1" applyAlignment="1">
      <alignment/>
    </xf>
    <xf numFmtId="0" fontId="2" fillId="33" borderId="38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64" fillId="0" borderId="0" xfId="0" applyFont="1" applyBorder="1" applyAlignment="1" applyProtection="1">
      <alignment horizontal="right" vertical="center"/>
      <protection/>
    </xf>
    <xf numFmtId="0" fontId="65" fillId="0" borderId="0" xfId="0" applyFont="1" applyBorder="1" applyAlignment="1" applyProtection="1">
      <alignment horizontal="right" vertical="center"/>
      <protection/>
    </xf>
    <xf numFmtId="190" fontId="65" fillId="0" borderId="0" xfId="0" applyNumberFormat="1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6" fillId="0" borderId="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left" wrapText="1"/>
    </xf>
    <xf numFmtId="190" fontId="68" fillId="0" borderId="0" xfId="0" applyNumberFormat="1" applyFont="1" applyFill="1" applyBorder="1" applyAlignment="1">
      <alignment horizontal="center" wrapText="1"/>
    </xf>
    <xf numFmtId="188" fontId="67" fillId="0" borderId="0" xfId="0" applyNumberFormat="1" applyFont="1" applyFill="1" applyBorder="1" applyAlignment="1" applyProtection="1">
      <alignment vertical="center" wrapText="1"/>
      <protection/>
    </xf>
    <xf numFmtId="188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NumberFormat="1" applyFont="1" applyFill="1" applyBorder="1" applyAlignment="1" applyProtection="1">
      <alignment horizontal="center" vertical="center" wrapText="1"/>
      <protection/>
    </xf>
    <xf numFmtId="196" fontId="68" fillId="0" borderId="0" xfId="0" applyNumberFormat="1" applyFont="1" applyFill="1" applyBorder="1" applyAlignment="1" applyProtection="1">
      <alignment horizontal="center" vertical="center"/>
      <protection/>
    </xf>
    <xf numFmtId="188" fontId="68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188" fontId="68" fillId="0" borderId="0" xfId="0" applyNumberFormat="1" applyFont="1" applyFill="1" applyBorder="1" applyAlignment="1" applyProtection="1">
      <alignment vertical="center"/>
      <protection/>
    </xf>
    <xf numFmtId="188" fontId="7" fillId="33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6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0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90" fontId="6" fillId="0" borderId="28" xfId="54" applyNumberFormat="1" applyFont="1" applyBorder="1" applyAlignment="1">
      <alignment horizontal="center" wrapText="1"/>
      <protection/>
    </xf>
    <xf numFmtId="0" fontId="13" fillId="0" borderId="64" xfId="54" applyFont="1" applyBorder="1" applyAlignment="1">
      <alignment horizontal="center" wrapText="1"/>
      <protection/>
    </xf>
    <xf numFmtId="0" fontId="13" fillId="0" borderId="40" xfId="54" applyFont="1" applyBorder="1" applyAlignment="1">
      <alignment horizontal="center" wrapText="1"/>
      <protection/>
    </xf>
    <xf numFmtId="0" fontId="6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49" fontId="10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73" xfId="0" applyFont="1" applyBorder="1" applyAlignment="1">
      <alignment/>
    </xf>
    <xf numFmtId="0" fontId="16" fillId="0" borderId="75" xfId="0" applyFont="1" applyBorder="1" applyAlignment="1">
      <alignment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6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8" fillId="0" borderId="28" xfId="53" applyFont="1" applyBorder="1" applyAlignment="1">
      <alignment horizontal="center" vertical="center" wrapText="1"/>
      <protection/>
    </xf>
    <xf numFmtId="0" fontId="6" fillId="0" borderId="64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1" fillId="0" borderId="15" xfId="53" applyFont="1" applyBorder="1" applyAlignment="1">
      <alignment horizontal="center" vertical="center" wrapText="1"/>
      <protection/>
    </xf>
    <xf numFmtId="0" fontId="11" fillId="0" borderId="5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2" fillId="0" borderId="15" xfId="53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left" vertical="center" wrapText="1"/>
      <protection/>
    </xf>
    <xf numFmtId="0" fontId="13" fillId="0" borderId="0" xfId="0" applyFont="1" applyAlignment="1">
      <alignment horizontal="left" vertical="center" wrapText="1"/>
    </xf>
    <xf numFmtId="0" fontId="6" fillId="0" borderId="0" xfId="55" applyFont="1" applyAlignment="1">
      <alignment wrapText="1"/>
      <protection/>
    </xf>
    <xf numFmtId="0" fontId="13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63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33" xfId="0" applyFont="1" applyBorder="1" applyAlignment="1">
      <alignment wrapText="1"/>
    </xf>
    <xf numFmtId="0" fontId="2" fillId="0" borderId="10" xfId="53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3" fillId="0" borderId="74" xfId="0" applyFont="1" applyBorder="1" applyAlignment="1">
      <alignment/>
    </xf>
    <xf numFmtId="0" fontId="13" fillId="0" borderId="75" xfId="0" applyFont="1" applyBorder="1" applyAlignment="1">
      <alignment/>
    </xf>
    <xf numFmtId="0" fontId="6" fillId="0" borderId="28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77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49" fontId="6" fillId="0" borderId="28" xfId="53" applyNumberFormat="1" applyFont="1" applyBorder="1" applyAlignment="1" applyProtection="1">
      <alignment horizontal="left" vertical="center" wrapText="1"/>
      <protection locked="0"/>
    </xf>
    <xf numFmtId="0" fontId="13" fillId="0" borderId="64" xfId="0" applyFont="1" applyBorder="1" applyAlignment="1">
      <alignment horizontal="left" vertical="center" wrapText="1"/>
    </xf>
    <xf numFmtId="0" fontId="13" fillId="0" borderId="64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6" fillId="0" borderId="28" xfId="54" applyFont="1" applyBorder="1" applyAlignment="1">
      <alignment horizontal="center" vertical="center" wrapText="1"/>
      <protection/>
    </xf>
    <xf numFmtId="0" fontId="13" fillId="0" borderId="64" xfId="54" applyFont="1" applyBorder="1" applyAlignment="1">
      <alignment horizontal="center" vertical="center" wrapText="1"/>
      <protection/>
    </xf>
    <xf numFmtId="0" fontId="13" fillId="0" borderId="40" xfId="54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49" fontId="6" fillId="0" borderId="76" xfId="0" applyNumberFormat="1" applyFont="1" applyBorder="1" applyAlignment="1">
      <alignment horizontal="center" vertical="center" wrapText="1"/>
    </xf>
    <xf numFmtId="49" fontId="10" fillId="0" borderId="0" xfId="53" applyNumberFormat="1" applyFont="1" applyBorder="1" applyAlignment="1">
      <alignment horizontal="left" vertical="center" wrapText="1"/>
      <protection/>
    </xf>
    <xf numFmtId="0" fontId="15" fillId="0" borderId="2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6" fillId="0" borderId="15" xfId="53" applyNumberFormat="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59" xfId="0" applyFont="1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3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15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3" fillId="0" borderId="43" xfId="0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6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5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49" fontId="22" fillId="0" borderId="54" xfId="0" applyNumberFormat="1" applyFont="1" applyFill="1" applyBorder="1" applyAlignment="1" applyProtection="1">
      <alignment horizontal="center" vertical="center" wrapText="1"/>
      <protection/>
    </xf>
    <xf numFmtId="49" fontId="22" fillId="0" borderId="62" xfId="0" applyNumberFormat="1" applyFont="1" applyFill="1" applyBorder="1" applyAlignment="1" applyProtection="1">
      <alignment horizontal="center" vertical="center" wrapText="1"/>
      <protection/>
    </xf>
    <xf numFmtId="0" fontId="69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49" fontId="22" fillId="33" borderId="54" xfId="0" applyNumberFormat="1" applyFont="1" applyFill="1" applyBorder="1" applyAlignment="1">
      <alignment horizontal="center" vertical="center" wrapText="1"/>
    </xf>
    <xf numFmtId="49" fontId="22" fillId="33" borderId="62" xfId="0" applyNumberFormat="1" applyFont="1" applyFill="1" applyBorder="1" applyAlignment="1">
      <alignment horizontal="center" vertical="center" wrapText="1"/>
    </xf>
    <xf numFmtId="49" fontId="22" fillId="33" borderId="47" xfId="0" applyNumberFormat="1" applyFont="1" applyFill="1" applyBorder="1" applyAlignment="1">
      <alignment horizontal="center" vertical="center" wrapText="1"/>
    </xf>
    <xf numFmtId="0" fontId="20" fillId="32" borderId="85" xfId="0" applyNumberFormat="1" applyFont="1" applyFill="1" applyBorder="1" applyAlignment="1" applyProtection="1">
      <alignment horizontal="center" vertical="center"/>
      <protection/>
    </xf>
    <xf numFmtId="0" fontId="20" fillId="32" borderId="86" xfId="0" applyNumberFormat="1" applyFont="1" applyFill="1" applyBorder="1" applyAlignment="1" applyProtection="1">
      <alignment horizontal="center" vertical="center"/>
      <protection/>
    </xf>
    <xf numFmtId="0" fontId="2" fillId="32" borderId="39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87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top"/>
    </xf>
    <xf numFmtId="0" fontId="2" fillId="0" borderId="88" xfId="0" applyFont="1" applyFill="1" applyBorder="1" applyAlignment="1">
      <alignment horizontal="center" vertical="center" wrapText="1"/>
    </xf>
    <xf numFmtId="0" fontId="2" fillId="33" borderId="87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right" vertical="center"/>
      <protection/>
    </xf>
    <xf numFmtId="0" fontId="2" fillId="32" borderId="28" xfId="0" applyFont="1" applyFill="1" applyBorder="1" applyAlignment="1" applyProtection="1">
      <alignment horizontal="right" vertical="center"/>
      <protection/>
    </xf>
    <xf numFmtId="0" fontId="2" fillId="0" borderId="90" xfId="0" applyFont="1" applyFill="1" applyBorder="1" applyAlignment="1">
      <alignment horizontal="center" vertical="center" wrapText="1"/>
    </xf>
    <xf numFmtId="0" fontId="2" fillId="32" borderId="24" xfId="0" applyNumberFormat="1" applyFont="1" applyFill="1" applyBorder="1" applyAlignment="1" applyProtection="1">
      <alignment horizontal="right" vertical="center"/>
      <protection/>
    </xf>
    <xf numFmtId="0" fontId="2" fillId="32" borderId="15" xfId="0" applyNumberFormat="1" applyFont="1" applyFill="1" applyBorder="1" applyAlignment="1" applyProtection="1">
      <alignment horizontal="right" vertical="center"/>
      <protection/>
    </xf>
    <xf numFmtId="0" fontId="7" fillId="32" borderId="54" xfId="0" applyNumberFormat="1" applyFont="1" applyFill="1" applyBorder="1" applyAlignment="1" applyProtection="1">
      <alignment horizontal="center" vertical="center"/>
      <protection/>
    </xf>
    <xf numFmtId="0" fontId="7" fillId="32" borderId="62" xfId="0" applyNumberFormat="1" applyFont="1" applyFill="1" applyBorder="1" applyAlignment="1" applyProtection="1">
      <alignment horizontal="center" vertical="center"/>
      <protection/>
    </xf>
    <xf numFmtId="0" fontId="7" fillId="32" borderId="0" xfId="0" applyNumberFormat="1" applyFont="1" applyFill="1" applyBorder="1" applyAlignment="1" applyProtection="1">
      <alignment horizontal="center" vertical="center"/>
      <protection/>
    </xf>
    <xf numFmtId="0" fontId="7" fillId="32" borderId="54" xfId="0" applyFont="1" applyFill="1" applyBorder="1" applyAlignment="1">
      <alignment horizontal="right" vertical="center" wrapText="1"/>
    </xf>
    <xf numFmtId="0" fontId="7" fillId="32" borderId="53" xfId="0" applyFont="1" applyFill="1" applyBorder="1" applyAlignment="1">
      <alignment horizontal="right" vertical="center" wrapText="1"/>
    </xf>
    <xf numFmtId="0" fontId="7" fillId="32" borderId="54" xfId="0" applyNumberFormat="1" applyFont="1" applyFill="1" applyBorder="1" applyAlignment="1" applyProtection="1">
      <alignment horizontal="center" vertical="center" wrapText="1"/>
      <protection/>
    </xf>
    <xf numFmtId="0" fontId="7" fillId="32" borderId="62" xfId="0" applyNumberFormat="1" applyFont="1" applyFill="1" applyBorder="1" applyAlignment="1" applyProtection="1">
      <alignment horizontal="center" vertical="center" wrapText="1"/>
      <protection/>
    </xf>
    <xf numFmtId="0" fontId="7" fillId="32" borderId="72" xfId="0" applyNumberFormat="1" applyFont="1" applyFill="1" applyBorder="1" applyAlignment="1" applyProtection="1">
      <alignment horizontal="center" vertical="center" wrapText="1"/>
      <protection/>
    </xf>
    <xf numFmtId="0" fontId="7" fillId="32" borderId="18" xfId="0" applyNumberFormat="1" applyFont="1" applyFill="1" applyBorder="1" applyAlignment="1" applyProtection="1">
      <alignment horizontal="right" vertical="center"/>
      <protection/>
    </xf>
    <xf numFmtId="0" fontId="7" fillId="32" borderId="41" xfId="0" applyNumberFormat="1" applyFont="1" applyFill="1" applyBorder="1" applyAlignment="1" applyProtection="1">
      <alignment horizontal="right" vertical="center"/>
      <protection/>
    </xf>
    <xf numFmtId="0" fontId="2" fillId="33" borderId="38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right" vertical="center"/>
    </xf>
    <xf numFmtId="0" fontId="7" fillId="32" borderId="47" xfId="0" applyFont="1" applyFill="1" applyBorder="1" applyAlignment="1">
      <alignment horizontal="right" vertical="center" wrapText="1"/>
    </xf>
    <xf numFmtId="188" fontId="20" fillId="32" borderId="54" xfId="0" applyNumberFormat="1" applyFont="1" applyFill="1" applyBorder="1" applyAlignment="1" applyProtection="1">
      <alignment horizontal="center" vertical="center"/>
      <protection/>
    </xf>
    <xf numFmtId="188" fontId="20" fillId="32" borderId="62" xfId="0" applyNumberFormat="1" applyFont="1" applyFill="1" applyBorder="1" applyAlignment="1" applyProtection="1">
      <alignment horizontal="center" vertical="center"/>
      <protection/>
    </xf>
    <xf numFmtId="188" fontId="20" fillId="32" borderId="72" xfId="0" applyNumberFormat="1" applyFont="1" applyFill="1" applyBorder="1" applyAlignment="1" applyProtection="1">
      <alignment horizontal="center" vertical="center"/>
      <protection/>
    </xf>
    <xf numFmtId="188" fontId="7" fillId="0" borderId="54" xfId="0" applyNumberFormat="1" applyFont="1" applyFill="1" applyBorder="1" applyAlignment="1" applyProtection="1">
      <alignment horizontal="center" vertical="center"/>
      <protection/>
    </xf>
    <xf numFmtId="188" fontId="7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69" xfId="0" applyNumberFormat="1" applyFont="1" applyFill="1" applyBorder="1" applyAlignment="1" applyProtection="1">
      <alignment horizontal="center" vertical="center"/>
      <protection/>
    </xf>
    <xf numFmtId="188" fontId="2" fillId="0" borderId="41" xfId="0" applyNumberFormat="1" applyFont="1" applyFill="1" applyBorder="1" applyAlignment="1" applyProtection="1">
      <alignment horizontal="center" vertical="center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3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64" xfId="0" applyNumberFormat="1" applyFont="1" applyFill="1" applyBorder="1" applyAlignment="1" applyProtection="1">
      <alignment horizontal="center" vertical="center"/>
      <protection/>
    </xf>
    <xf numFmtId="188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188" fontId="8" fillId="0" borderId="58" xfId="0" applyNumberFormat="1" applyFont="1" applyFill="1" applyBorder="1" applyAlignment="1" applyProtection="1">
      <alignment horizontal="center" vertical="center"/>
      <protection/>
    </xf>
    <xf numFmtId="188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188" fontId="6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2" fillId="0" borderId="28" xfId="0" applyNumberFormat="1" applyFont="1" applyFill="1" applyBorder="1" applyAlignment="1" applyProtection="1">
      <alignment horizontal="center" vertical="center" wrapText="1"/>
      <protection/>
    </xf>
    <xf numFmtId="188" fontId="2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53" xfId="0" applyNumberFormat="1" applyFont="1" applyFill="1" applyBorder="1" applyAlignment="1" applyProtection="1">
      <alignment horizontal="center" vertical="center"/>
      <protection/>
    </xf>
    <xf numFmtId="189" fontId="2" fillId="0" borderId="91" xfId="0" applyNumberFormat="1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191" fontId="2" fillId="0" borderId="92" xfId="0" applyNumberFormat="1" applyFont="1" applyFill="1" applyBorder="1" applyAlignment="1" applyProtection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189" fontId="2" fillId="0" borderId="92" xfId="0" applyNumberFormat="1" applyFont="1" applyFill="1" applyBorder="1" applyAlignment="1" applyProtection="1">
      <alignment horizontal="center" vertical="center"/>
      <protection/>
    </xf>
    <xf numFmtId="194" fontId="2" fillId="0" borderId="8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65" fillId="0" borderId="0" xfId="0" applyFont="1" applyBorder="1" applyAlignment="1" applyProtection="1">
      <alignment horizontal="right" vertical="center"/>
      <protection/>
    </xf>
    <xf numFmtId="0" fontId="70" fillId="0" borderId="0" xfId="0" applyFont="1" applyBorder="1" applyAlignment="1">
      <alignment horizontal="right" vertical="center"/>
    </xf>
    <xf numFmtId="0" fontId="7" fillId="32" borderId="86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ЛП_бакалавр заочна_2013_2014" xfId="54"/>
    <cellStyle name="Обычный_Тіт_ЕП_бакалавр_2013_20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36"/>
  <sheetViews>
    <sheetView view="pageBreakPreview" zoomScale="78" zoomScaleNormal="50" zoomScaleSheetLayoutView="78" zoomScalePageLayoutView="0" workbookViewId="0" topLeftCell="A10">
      <selection activeCell="AU30" sqref="AU30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5.7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5.375" style="1" customWidth="1"/>
    <col min="19" max="19" width="6.125" style="1" customWidth="1"/>
    <col min="20" max="20" width="5.625" style="1" customWidth="1"/>
    <col min="21" max="21" width="3.25390625" style="1" customWidth="1"/>
    <col min="22" max="22" width="6.125" style="1" customWidth="1"/>
    <col min="23" max="33" width="3.25390625" style="1" customWidth="1"/>
    <col min="34" max="34" width="4.75390625" style="1" customWidth="1"/>
    <col min="35" max="36" width="4.125" style="1" customWidth="1"/>
    <col min="37" max="43" width="3.25390625" style="1" customWidth="1"/>
    <col min="44" max="44" width="4.25390625" style="1" customWidth="1"/>
    <col min="45" max="45" width="4.625" style="1" customWidth="1"/>
    <col min="46" max="46" width="4.125" style="1" customWidth="1"/>
    <col min="47" max="48" width="3.25390625" style="1" customWidth="1"/>
    <col min="49" max="49" width="4.125" style="1" customWidth="1"/>
    <col min="50" max="52" width="3.25390625" style="1" customWidth="1"/>
    <col min="53" max="53" width="6.125" style="1" customWidth="1"/>
    <col min="54" max="16384" width="3.25390625" style="1" customWidth="1"/>
  </cols>
  <sheetData>
    <row r="2" spans="1:53" ht="20.25">
      <c r="A2" s="571" t="s">
        <v>16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84" t="s">
        <v>32</v>
      </c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584"/>
      <c r="AI2" s="584"/>
      <c r="AJ2" s="584"/>
      <c r="AK2" s="584"/>
      <c r="AL2" s="584"/>
      <c r="AM2" s="584"/>
      <c r="AN2" s="584"/>
      <c r="AO2" s="571"/>
      <c r="AP2" s="571"/>
      <c r="AQ2" s="571"/>
      <c r="AR2" s="571"/>
      <c r="AS2" s="571"/>
      <c r="AT2" s="571"/>
      <c r="AU2" s="571"/>
      <c r="AV2" s="571"/>
      <c r="AW2" s="571"/>
      <c r="AX2" s="571"/>
      <c r="AY2" s="571"/>
      <c r="AZ2" s="571"/>
      <c r="BA2" s="571"/>
    </row>
    <row r="3" spans="1:53" ht="20.25">
      <c r="A3" s="571"/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84" t="s">
        <v>17</v>
      </c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4"/>
      <c r="AF3" s="584"/>
      <c r="AG3" s="584"/>
      <c r="AH3" s="584"/>
      <c r="AI3" s="584"/>
      <c r="AJ3" s="584"/>
      <c r="AK3" s="584"/>
      <c r="AL3" s="584"/>
      <c r="AM3" s="584"/>
      <c r="AN3" s="584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</row>
    <row r="4" spans="1:53" ht="20.25">
      <c r="A4" s="573" t="s">
        <v>25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84"/>
      <c r="Q4" s="584"/>
      <c r="R4" s="584"/>
      <c r="S4" s="584"/>
      <c r="T4" s="584"/>
      <c r="U4" s="584"/>
      <c r="V4" s="584"/>
      <c r="W4" s="584"/>
      <c r="X4" s="584"/>
      <c r="Y4" s="584"/>
      <c r="Z4" s="584"/>
      <c r="AA4" s="584"/>
      <c r="AB4" s="584"/>
      <c r="AC4" s="584"/>
      <c r="AD4" s="584"/>
      <c r="AE4" s="584"/>
      <c r="AF4" s="584"/>
      <c r="AG4" s="584"/>
      <c r="AH4" s="584"/>
      <c r="AI4" s="584"/>
      <c r="AJ4" s="584"/>
      <c r="AK4" s="584"/>
      <c r="AL4" s="584"/>
      <c r="AM4" s="584"/>
      <c r="AN4" s="584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</row>
    <row r="5" spans="1:53" ht="18.75">
      <c r="A5" s="611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571" t="s">
        <v>29</v>
      </c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86" t="s">
        <v>256</v>
      </c>
      <c r="AP5" s="586"/>
      <c r="AQ5" s="586"/>
      <c r="AR5" s="586"/>
      <c r="AS5" s="586"/>
      <c r="AT5" s="586"/>
      <c r="AU5" s="586"/>
      <c r="AV5" s="586"/>
      <c r="AW5" s="586"/>
      <c r="AX5" s="586"/>
      <c r="AY5" s="586"/>
      <c r="AZ5" s="586"/>
      <c r="BA5" s="586"/>
    </row>
    <row r="6" spans="1:53" s="5" customFormat="1" ht="20.25">
      <c r="A6" s="571" t="s">
        <v>208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87" t="s">
        <v>159</v>
      </c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6"/>
      <c r="AP6" s="586"/>
      <c r="AQ6" s="586"/>
      <c r="AR6" s="586"/>
      <c r="AS6" s="586"/>
      <c r="AT6" s="586"/>
      <c r="AU6" s="586"/>
      <c r="AV6" s="586"/>
      <c r="AW6" s="586"/>
      <c r="AX6" s="586"/>
      <c r="AY6" s="586"/>
      <c r="AZ6" s="586"/>
      <c r="BA6" s="586"/>
    </row>
    <row r="7" spans="1:53" s="5" customFormat="1" ht="2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624" t="s">
        <v>224</v>
      </c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24"/>
      <c r="AB7" s="624"/>
      <c r="AC7" s="624"/>
      <c r="AD7" s="624"/>
      <c r="AE7" s="624"/>
      <c r="AF7" s="624"/>
      <c r="AG7" s="624"/>
      <c r="AH7" s="624"/>
      <c r="AI7" s="624"/>
      <c r="AJ7" s="624"/>
      <c r="AK7" s="624"/>
      <c r="AL7" s="624"/>
      <c r="AM7" s="624"/>
      <c r="AN7" s="624"/>
      <c r="AO7" s="586" t="s">
        <v>154</v>
      </c>
      <c r="AP7" s="625"/>
      <c r="AQ7" s="625"/>
      <c r="AR7" s="625"/>
      <c r="AS7" s="625"/>
      <c r="AT7" s="625"/>
      <c r="AU7" s="625"/>
      <c r="AV7" s="625"/>
      <c r="AW7" s="625"/>
      <c r="AX7" s="625"/>
      <c r="AY7" s="625"/>
      <c r="AZ7" s="625"/>
      <c r="BA7" s="625"/>
    </row>
    <row r="8" spans="1:59" s="5" customFormat="1" ht="20.25">
      <c r="A8" s="571" t="s">
        <v>223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87" t="s">
        <v>225</v>
      </c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7"/>
      <c r="AN8" s="587"/>
      <c r="AO8" s="608" t="s">
        <v>33</v>
      </c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23"/>
      <c r="BC8" s="23"/>
      <c r="BD8" s="23"/>
      <c r="BE8" s="23"/>
      <c r="BF8" s="23"/>
      <c r="BG8" s="23"/>
    </row>
    <row r="9" spans="1:53" s="5" customFormat="1" ht="18.75" customHeight="1">
      <c r="A9" s="571"/>
      <c r="B9" s="571"/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0" t="s">
        <v>160</v>
      </c>
      <c r="Q9" s="50"/>
      <c r="R9" s="50"/>
      <c r="S9" s="50"/>
      <c r="T9" s="348" t="s">
        <v>226</v>
      </c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610"/>
      <c r="AP9" s="610"/>
      <c r="AQ9" s="610"/>
      <c r="AR9" s="610"/>
      <c r="AS9" s="610"/>
      <c r="AT9" s="610"/>
      <c r="AU9" s="610"/>
      <c r="AV9" s="610"/>
      <c r="AW9" s="610"/>
      <c r="AX9" s="610"/>
      <c r="AY9" s="610"/>
      <c r="AZ9" s="610"/>
      <c r="BA9" s="610"/>
    </row>
    <row r="10" spans="16:53" s="5" customFormat="1" ht="18.75">
      <c r="P10" s="589" t="s">
        <v>227</v>
      </c>
      <c r="Q10" s="590"/>
      <c r="R10" s="590"/>
      <c r="S10" s="590"/>
      <c r="T10" s="590"/>
      <c r="U10" s="590"/>
      <c r="V10" s="590"/>
      <c r="W10" s="590"/>
      <c r="X10" s="590"/>
      <c r="Y10" s="590"/>
      <c r="Z10" s="590"/>
      <c r="AA10" s="590"/>
      <c r="AB10" s="590"/>
      <c r="AC10" s="590"/>
      <c r="AD10" s="590"/>
      <c r="AE10" s="590"/>
      <c r="AF10" s="590"/>
      <c r="AG10" s="590"/>
      <c r="AH10" s="590"/>
      <c r="AI10" s="590"/>
      <c r="AJ10" s="590"/>
      <c r="AK10" s="590"/>
      <c r="AL10" s="590"/>
      <c r="AM10" s="590"/>
      <c r="AO10" s="610"/>
      <c r="AP10" s="610"/>
      <c r="AQ10" s="610"/>
      <c r="AR10" s="610"/>
      <c r="AS10" s="610"/>
      <c r="AT10" s="610"/>
      <c r="AU10" s="610"/>
      <c r="AV10" s="610"/>
      <c r="AW10" s="610"/>
      <c r="AX10" s="610"/>
      <c r="AY10" s="610"/>
      <c r="AZ10" s="610"/>
      <c r="BA10" s="610"/>
    </row>
    <row r="11" spans="16:53" s="5" customFormat="1" ht="20.25">
      <c r="P11" s="591" t="s">
        <v>110</v>
      </c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592"/>
      <c r="AM11" s="592"/>
      <c r="AN11" s="50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</row>
    <row r="12" spans="16:53" s="5" customFormat="1" ht="20.25">
      <c r="P12" s="587" t="s">
        <v>161</v>
      </c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</row>
    <row r="13" spans="41:53" s="5" customFormat="1" ht="18.75"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5" customFormat="1" ht="18.75">
      <c r="A14" s="571" t="s">
        <v>34</v>
      </c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</row>
    <row r="15" spans="1:53" ht="18" customHeight="1">
      <c r="A15" s="623" t="s">
        <v>12</v>
      </c>
      <c r="B15" s="585" t="s">
        <v>0</v>
      </c>
      <c r="C15" s="585"/>
      <c r="D15" s="585"/>
      <c r="E15" s="585"/>
      <c r="F15" s="585" t="s">
        <v>1</v>
      </c>
      <c r="G15" s="585"/>
      <c r="H15" s="585"/>
      <c r="I15" s="585"/>
      <c r="J15" s="669" t="s">
        <v>2</v>
      </c>
      <c r="K15" s="667"/>
      <c r="L15" s="667"/>
      <c r="M15" s="667"/>
      <c r="N15" s="667"/>
      <c r="O15" s="670" t="s">
        <v>3</v>
      </c>
      <c r="P15" s="667"/>
      <c r="Q15" s="667"/>
      <c r="R15" s="668"/>
      <c r="S15" s="635" t="s">
        <v>4</v>
      </c>
      <c r="T15" s="638"/>
      <c r="U15" s="638"/>
      <c r="V15" s="638"/>
      <c r="W15" s="637"/>
      <c r="X15" s="585" t="s">
        <v>5</v>
      </c>
      <c r="Y15" s="585"/>
      <c r="Z15" s="585"/>
      <c r="AA15" s="585"/>
      <c r="AB15" s="635" t="s">
        <v>6</v>
      </c>
      <c r="AC15" s="636"/>
      <c r="AD15" s="636"/>
      <c r="AE15" s="637"/>
      <c r="AF15" s="635" t="s">
        <v>7</v>
      </c>
      <c r="AG15" s="636"/>
      <c r="AH15" s="636"/>
      <c r="AI15" s="637"/>
      <c r="AJ15" s="635" t="s">
        <v>8</v>
      </c>
      <c r="AK15" s="636"/>
      <c r="AL15" s="636"/>
      <c r="AM15" s="636"/>
      <c r="AN15" s="637"/>
      <c r="AO15" s="585" t="s">
        <v>9</v>
      </c>
      <c r="AP15" s="585"/>
      <c r="AQ15" s="585"/>
      <c r="AR15" s="585"/>
      <c r="AS15" s="635" t="s">
        <v>10</v>
      </c>
      <c r="AT15" s="638"/>
      <c r="AU15" s="638"/>
      <c r="AV15" s="638"/>
      <c r="AW15" s="637"/>
      <c r="AX15" s="638" t="s">
        <v>11</v>
      </c>
      <c r="AY15" s="636"/>
      <c r="AZ15" s="636"/>
      <c r="BA15" s="637"/>
    </row>
    <row r="16" spans="1:53" s="4" customFormat="1" ht="20.25" customHeight="1">
      <c r="A16" s="623"/>
      <c r="B16" s="349">
        <v>1</v>
      </c>
      <c r="C16" s="349">
        <v>2</v>
      </c>
      <c r="D16" s="349">
        <v>3</v>
      </c>
      <c r="E16" s="349">
        <v>4</v>
      </c>
      <c r="F16" s="349">
        <v>5</v>
      </c>
      <c r="G16" s="349">
        <v>6</v>
      </c>
      <c r="H16" s="349">
        <v>7</v>
      </c>
      <c r="I16" s="349">
        <v>8</v>
      </c>
      <c r="J16" s="349">
        <v>9</v>
      </c>
      <c r="K16" s="349">
        <v>10</v>
      </c>
      <c r="L16" s="349">
        <v>11</v>
      </c>
      <c r="M16" s="349">
        <v>12</v>
      </c>
      <c r="N16" s="349">
        <v>13</v>
      </c>
      <c r="O16" s="349">
        <v>14</v>
      </c>
      <c r="P16" s="349">
        <v>15</v>
      </c>
      <c r="Q16" s="349">
        <v>16</v>
      </c>
      <c r="R16" s="349">
        <v>17</v>
      </c>
      <c r="S16" s="349">
        <v>18</v>
      </c>
      <c r="T16" s="349">
        <v>19</v>
      </c>
      <c r="U16" s="349">
        <v>20</v>
      </c>
      <c r="V16" s="349">
        <v>21</v>
      </c>
      <c r="W16" s="349">
        <v>22</v>
      </c>
      <c r="X16" s="349">
        <v>23</v>
      </c>
      <c r="Y16" s="349">
        <v>24</v>
      </c>
      <c r="Z16" s="349">
        <v>25</v>
      </c>
      <c r="AA16" s="349">
        <v>26</v>
      </c>
      <c r="AB16" s="349">
        <v>27</v>
      </c>
      <c r="AC16" s="349">
        <v>28</v>
      </c>
      <c r="AD16" s="349">
        <v>29</v>
      </c>
      <c r="AE16" s="349">
        <v>30</v>
      </c>
      <c r="AF16" s="349">
        <v>31</v>
      </c>
      <c r="AG16" s="349">
        <v>32</v>
      </c>
      <c r="AH16" s="349">
        <v>33</v>
      </c>
      <c r="AI16" s="349">
        <v>34</v>
      </c>
      <c r="AJ16" s="349">
        <v>35</v>
      </c>
      <c r="AK16" s="349">
        <v>36</v>
      </c>
      <c r="AL16" s="349">
        <v>37</v>
      </c>
      <c r="AM16" s="349">
        <v>38</v>
      </c>
      <c r="AN16" s="349">
        <v>39</v>
      </c>
      <c r="AO16" s="349">
        <v>40</v>
      </c>
      <c r="AP16" s="349">
        <v>41</v>
      </c>
      <c r="AQ16" s="349">
        <v>42</v>
      </c>
      <c r="AR16" s="349">
        <v>43</v>
      </c>
      <c r="AS16" s="349">
        <v>44</v>
      </c>
      <c r="AT16" s="349">
        <v>45</v>
      </c>
      <c r="AU16" s="349">
        <v>46</v>
      </c>
      <c r="AV16" s="349">
        <v>47</v>
      </c>
      <c r="AW16" s="349">
        <v>48</v>
      </c>
      <c r="AX16" s="349">
        <v>49</v>
      </c>
      <c r="AY16" s="349">
        <v>50</v>
      </c>
      <c r="AZ16" s="349">
        <v>51</v>
      </c>
      <c r="BA16" s="349">
        <v>52</v>
      </c>
    </row>
    <row r="17" spans="1:53" ht="19.5" customHeight="1">
      <c r="A17" s="350" t="s">
        <v>51</v>
      </c>
      <c r="B17" s="351" t="s">
        <v>26</v>
      </c>
      <c r="C17" s="51"/>
      <c r="D17" s="352"/>
      <c r="E17" s="351"/>
      <c r="F17" s="3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2" t="s">
        <v>19</v>
      </c>
      <c r="R17" s="2" t="s">
        <v>26</v>
      </c>
      <c r="S17" s="2" t="s">
        <v>21</v>
      </c>
      <c r="T17" s="2" t="s">
        <v>21</v>
      </c>
      <c r="U17" s="2"/>
      <c r="V17" s="2"/>
      <c r="W17" s="2"/>
      <c r="X17" s="2"/>
      <c r="Y17" s="2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2"/>
      <c r="AQ17" s="2" t="s">
        <v>19</v>
      </c>
      <c r="AR17" s="2" t="s">
        <v>21</v>
      </c>
      <c r="AS17" s="2" t="s">
        <v>21</v>
      </c>
      <c r="AT17" s="2" t="s">
        <v>21</v>
      </c>
      <c r="AU17" s="2" t="s">
        <v>21</v>
      </c>
      <c r="AV17" s="2" t="s">
        <v>21</v>
      </c>
      <c r="AW17" s="2" t="s">
        <v>21</v>
      </c>
      <c r="AX17" s="2" t="s">
        <v>21</v>
      </c>
      <c r="AY17" s="2" t="s">
        <v>21</v>
      </c>
      <c r="AZ17" s="2" t="s">
        <v>21</v>
      </c>
      <c r="BA17" s="2" t="s">
        <v>21</v>
      </c>
    </row>
    <row r="18" spans="1:53" ht="19.5" customHeight="1">
      <c r="A18" s="353" t="s">
        <v>52</v>
      </c>
      <c r="B18" s="351" t="s">
        <v>26</v>
      </c>
      <c r="C18" s="51"/>
      <c r="D18" s="353"/>
      <c r="E18" s="353"/>
      <c r="F18" s="3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2" t="s">
        <v>19</v>
      </c>
      <c r="R18" s="2" t="s">
        <v>26</v>
      </c>
      <c r="S18" s="2" t="s">
        <v>21</v>
      </c>
      <c r="T18" s="2" t="s">
        <v>21</v>
      </c>
      <c r="U18" s="2"/>
      <c r="V18" s="2"/>
      <c r="W18" s="2"/>
      <c r="X18" s="2"/>
      <c r="Y18" s="2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2"/>
      <c r="AQ18" s="2" t="s">
        <v>19</v>
      </c>
      <c r="AR18" s="2" t="s">
        <v>21</v>
      </c>
      <c r="AS18" s="2" t="s">
        <v>21</v>
      </c>
      <c r="AT18" s="2" t="s">
        <v>21</v>
      </c>
      <c r="AU18" s="2" t="s">
        <v>21</v>
      </c>
      <c r="AV18" s="2" t="s">
        <v>21</v>
      </c>
      <c r="AW18" s="2" t="s">
        <v>21</v>
      </c>
      <c r="AX18" s="2" t="s">
        <v>21</v>
      </c>
      <c r="AY18" s="2" t="s">
        <v>21</v>
      </c>
      <c r="AZ18" s="2" t="s">
        <v>21</v>
      </c>
      <c r="BA18" s="2" t="s">
        <v>21</v>
      </c>
    </row>
    <row r="19" spans="1:53" ht="19.5" customHeight="1">
      <c r="A19" s="353" t="s">
        <v>53</v>
      </c>
      <c r="B19" s="351" t="s">
        <v>26</v>
      </c>
      <c r="C19" s="51" t="s">
        <v>229</v>
      </c>
      <c r="D19" s="353"/>
      <c r="E19" s="353"/>
      <c r="F19" s="3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2" t="s">
        <v>19</v>
      </c>
      <c r="R19" s="2" t="s">
        <v>31</v>
      </c>
      <c r="S19" s="2" t="s">
        <v>26</v>
      </c>
      <c r="T19" s="2" t="s">
        <v>21</v>
      </c>
      <c r="U19" s="2"/>
      <c r="V19" s="2"/>
      <c r="W19" s="2"/>
      <c r="X19" s="2"/>
      <c r="Y19" s="2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 t="s">
        <v>57</v>
      </c>
      <c r="AQ19" s="2" t="s">
        <v>19</v>
      </c>
      <c r="AR19" s="2" t="s">
        <v>21</v>
      </c>
      <c r="AS19" s="2" t="s">
        <v>21</v>
      </c>
      <c r="AT19" s="2" t="s">
        <v>21</v>
      </c>
      <c r="AU19" s="2" t="s">
        <v>21</v>
      </c>
      <c r="AV19" s="2" t="s">
        <v>21</v>
      </c>
      <c r="AW19" s="2" t="s">
        <v>21</v>
      </c>
      <c r="AX19" s="2" t="s">
        <v>21</v>
      </c>
      <c r="AY19" s="2" t="s">
        <v>21</v>
      </c>
      <c r="AZ19" s="2" t="s">
        <v>21</v>
      </c>
      <c r="BA19" s="2" t="s">
        <v>21</v>
      </c>
    </row>
    <row r="20" spans="1:53" ht="19.5" customHeight="1">
      <c r="A20" s="353" t="s">
        <v>54</v>
      </c>
      <c r="B20" s="351" t="s">
        <v>26</v>
      </c>
      <c r="C20" s="51" t="s">
        <v>229</v>
      </c>
      <c r="D20" s="353"/>
      <c r="E20" s="353"/>
      <c r="F20" s="3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" t="s">
        <v>19</v>
      </c>
      <c r="R20" s="2" t="s">
        <v>31</v>
      </c>
      <c r="S20" s="2" t="s">
        <v>26</v>
      </c>
      <c r="T20" s="2" t="s">
        <v>21</v>
      </c>
      <c r="U20" s="2"/>
      <c r="V20" s="2"/>
      <c r="W20" s="2"/>
      <c r="X20" s="2"/>
      <c r="Y20" s="2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 t="s">
        <v>57</v>
      </c>
      <c r="AQ20" s="2" t="s">
        <v>19</v>
      </c>
      <c r="AR20" s="354" t="s">
        <v>21</v>
      </c>
      <c r="AS20" s="354" t="s">
        <v>21</v>
      </c>
      <c r="AT20" s="2" t="s">
        <v>21</v>
      </c>
      <c r="AU20" s="2" t="s">
        <v>21</v>
      </c>
      <c r="AV20" s="354" t="s">
        <v>21</v>
      </c>
      <c r="AW20" s="354" t="s">
        <v>21</v>
      </c>
      <c r="AX20" s="2" t="s">
        <v>21</v>
      </c>
      <c r="AY20" s="2" t="s">
        <v>21</v>
      </c>
      <c r="AZ20" s="2" t="s">
        <v>21</v>
      </c>
      <c r="BA20" s="2" t="s">
        <v>21</v>
      </c>
    </row>
    <row r="21" spans="1:53" ht="19.5" customHeight="1">
      <c r="A21" s="353" t="s">
        <v>55</v>
      </c>
      <c r="B21" s="2" t="s">
        <v>13</v>
      </c>
      <c r="C21" s="355" t="s">
        <v>13</v>
      </c>
      <c r="D21" s="355" t="s">
        <v>13</v>
      </c>
      <c r="E21" s="355" t="s">
        <v>13</v>
      </c>
      <c r="F21" s="355" t="s">
        <v>13</v>
      </c>
      <c r="G21" s="355" t="s">
        <v>13</v>
      </c>
      <c r="H21" s="355" t="s">
        <v>13</v>
      </c>
      <c r="I21" s="355" t="s">
        <v>13</v>
      </c>
      <c r="J21" s="355" t="s">
        <v>13</v>
      </c>
      <c r="K21" s="355" t="s">
        <v>13</v>
      </c>
      <c r="L21" s="355" t="s">
        <v>13</v>
      </c>
      <c r="M21" s="2" t="s">
        <v>13</v>
      </c>
      <c r="N21" s="355" t="s">
        <v>13</v>
      </c>
      <c r="O21" s="355" t="s">
        <v>13</v>
      </c>
      <c r="P21" s="355" t="s">
        <v>230</v>
      </c>
      <c r="Q21" s="355" t="s">
        <v>230</v>
      </c>
      <c r="R21" s="2"/>
      <c r="S21" s="51"/>
      <c r="T21" s="51"/>
      <c r="U21" s="355"/>
      <c r="V21" s="2"/>
      <c r="W21" s="51"/>
      <c r="X21" s="51"/>
      <c r="Y21" s="51"/>
      <c r="Z21" s="51"/>
      <c r="AA21" s="51"/>
      <c r="AB21" s="51"/>
      <c r="AC21" s="2"/>
      <c r="AD21" s="2"/>
      <c r="AE21" s="355"/>
      <c r="AF21" s="355"/>
      <c r="AG21" s="355"/>
      <c r="AH21" s="2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 t="s">
        <v>56</v>
      </c>
      <c r="AT21" s="352" t="s">
        <v>56</v>
      </c>
      <c r="AU21" s="352" t="s">
        <v>56</v>
      </c>
      <c r="AV21" s="352" t="s">
        <v>56</v>
      </c>
      <c r="AW21" s="352" t="s">
        <v>56</v>
      </c>
      <c r="AX21" s="352" t="s">
        <v>56</v>
      </c>
      <c r="AY21" s="352" t="s">
        <v>56</v>
      </c>
      <c r="AZ21" s="352" t="s">
        <v>56</v>
      </c>
      <c r="BA21" s="352" t="s">
        <v>56</v>
      </c>
    </row>
    <row r="22" spans="1:53" ht="9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</row>
    <row r="23" spans="1:53" s="3" customFormat="1" ht="15.75">
      <c r="A23" s="671" t="s">
        <v>47</v>
      </c>
      <c r="B23" s="671"/>
      <c r="C23" s="671"/>
      <c r="D23" s="671"/>
      <c r="E23" s="671"/>
      <c r="F23" s="671"/>
      <c r="G23" s="671"/>
      <c r="H23" s="671"/>
      <c r="I23" s="671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596"/>
      <c r="AQ23" s="596"/>
      <c r="AR23" s="596"/>
      <c r="AS23" s="596"/>
      <c r="AT23" s="596"/>
      <c r="AU23" s="596"/>
      <c r="AV23" s="672"/>
      <c r="AW23" s="672"/>
      <c r="AX23" s="672"/>
      <c r="AY23" s="672"/>
      <c r="AZ23" s="672"/>
      <c r="BA23" s="1"/>
    </row>
    <row r="24" spans="10:53" ht="18.75" customHeight="1">
      <c r="J24" s="29"/>
      <c r="K24" s="29"/>
      <c r="L24" s="29"/>
      <c r="M24" s="29"/>
      <c r="N24" s="29"/>
      <c r="Q24" s="29"/>
      <c r="R24" s="29"/>
      <c r="S24" s="29"/>
      <c r="T24" s="29"/>
      <c r="U24" s="29"/>
      <c r="V24" s="29"/>
      <c r="W24" s="5"/>
      <c r="X24" s="5"/>
      <c r="Y24" s="29"/>
      <c r="Z24" s="29"/>
      <c r="AA24" s="29"/>
      <c r="AB24" s="29"/>
      <c r="AC24" s="29"/>
      <c r="AD24" s="29"/>
      <c r="AE24" s="5"/>
      <c r="AF24" s="5"/>
      <c r="AG24" s="29"/>
      <c r="AH24" s="29"/>
      <c r="AI24" s="29"/>
      <c r="AJ24" s="29"/>
      <c r="AK24" s="5"/>
      <c r="AL24" s="5"/>
      <c r="AM24" s="29"/>
      <c r="AN24" s="29"/>
      <c r="AO24" s="29"/>
      <c r="AP24" s="29"/>
      <c r="AQ24" s="161"/>
      <c r="AR24" s="5"/>
      <c r="AS24" s="31"/>
      <c r="AT24" s="161"/>
      <c r="AU24" s="161"/>
      <c r="AV24" s="161"/>
      <c r="AW24" s="161"/>
      <c r="AX24" s="5"/>
      <c r="AY24" s="30"/>
      <c r="AZ24" s="30"/>
      <c r="BA24" s="30"/>
    </row>
    <row r="25" spans="1:53" ht="18.75" customHeight="1">
      <c r="A25" s="35" t="s">
        <v>257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6"/>
      <c r="AX25" s="36"/>
      <c r="AY25" s="36"/>
      <c r="AZ25" s="36"/>
      <c r="BA25" s="5"/>
    </row>
    <row r="26" spans="1:53" ht="18.75" customHeight="1">
      <c r="A26" s="162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5"/>
    </row>
    <row r="27" spans="1:53" ht="18.75" customHeight="1">
      <c r="A27" s="574" t="s">
        <v>12</v>
      </c>
      <c r="B27" s="575"/>
      <c r="C27" s="580" t="s">
        <v>14</v>
      </c>
      <c r="D27" s="581"/>
      <c r="E27" s="581"/>
      <c r="F27" s="575"/>
      <c r="G27" s="601" t="s">
        <v>50</v>
      </c>
      <c r="H27" s="561"/>
      <c r="I27" s="561"/>
      <c r="J27" s="602" t="s">
        <v>18</v>
      </c>
      <c r="K27" s="602"/>
      <c r="L27" s="602"/>
      <c r="M27" s="602"/>
      <c r="N27" s="588" t="s">
        <v>48</v>
      </c>
      <c r="O27" s="581"/>
      <c r="P27" s="575"/>
      <c r="Q27" s="588" t="s">
        <v>49</v>
      </c>
      <c r="R27" s="593"/>
      <c r="S27" s="594"/>
      <c r="T27" s="588" t="s">
        <v>15</v>
      </c>
      <c r="U27" s="581"/>
      <c r="V27" s="575"/>
      <c r="W27" s="588" t="s">
        <v>36</v>
      </c>
      <c r="X27" s="581"/>
      <c r="Y27" s="575"/>
      <c r="Z27" s="163"/>
      <c r="AA27" s="643" t="s">
        <v>43</v>
      </c>
      <c r="AB27" s="644"/>
      <c r="AC27" s="644"/>
      <c r="AD27" s="644"/>
      <c r="AE27" s="644"/>
      <c r="AF27" s="645"/>
      <c r="AG27" s="646"/>
      <c r="AH27" s="654" t="s">
        <v>44</v>
      </c>
      <c r="AI27" s="645"/>
      <c r="AJ27" s="645"/>
      <c r="AK27" s="655"/>
      <c r="AL27" s="655"/>
      <c r="AM27" s="656"/>
      <c r="AN27" s="659" t="s">
        <v>28</v>
      </c>
      <c r="AO27" s="660"/>
      <c r="AP27" s="660"/>
      <c r="AQ27" s="660"/>
      <c r="AR27" s="661"/>
      <c r="AS27" s="497"/>
      <c r="AT27" s="496"/>
      <c r="AU27" s="496"/>
      <c r="AV27" s="496"/>
      <c r="AW27" s="496"/>
      <c r="AX27" s="498"/>
      <c r="AY27" s="499"/>
      <c r="AZ27" s="499"/>
      <c r="BA27" s="499"/>
    </row>
    <row r="28" spans="1:53" ht="18.75" customHeight="1">
      <c r="A28" s="576"/>
      <c r="B28" s="577"/>
      <c r="C28" s="576"/>
      <c r="D28" s="582"/>
      <c r="E28" s="582"/>
      <c r="F28" s="577"/>
      <c r="G28" s="561"/>
      <c r="H28" s="561"/>
      <c r="I28" s="561"/>
      <c r="J28" s="602"/>
      <c r="K28" s="602"/>
      <c r="L28" s="602"/>
      <c r="M28" s="602"/>
      <c r="N28" s="576"/>
      <c r="O28" s="582"/>
      <c r="P28" s="577"/>
      <c r="Q28" s="595"/>
      <c r="R28" s="596"/>
      <c r="S28" s="597"/>
      <c r="T28" s="576"/>
      <c r="U28" s="582"/>
      <c r="V28" s="577"/>
      <c r="W28" s="576"/>
      <c r="X28" s="582"/>
      <c r="Y28" s="577"/>
      <c r="Z28" s="163"/>
      <c r="AA28" s="647"/>
      <c r="AB28" s="648"/>
      <c r="AC28" s="648"/>
      <c r="AD28" s="648"/>
      <c r="AE28" s="648"/>
      <c r="AF28" s="649"/>
      <c r="AG28" s="650"/>
      <c r="AH28" s="657"/>
      <c r="AI28" s="649"/>
      <c r="AJ28" s="649"/>
      <c r="AK28" s="529"/>
      <c r="AL28" s="529"/>
      <c r="AM28" s="658"/>
      <c r="AN28" s="662"/>
      <c r="AO28" s="541"/>
      <c r="AP28" s="541"/>
      <c r="AQ28" s="541"/>
      <c r="AR28" s="663"/>
      <c r="AS28" s="496"/>
      <c r="AT28" s="496"/>
      <c r="AU28" s="496"/>
      <c r="AV28" s="496"/>
      <c r="AW28" s="496"/>
      <c r="AX28" s="500"/>
      <c r="AY28" s="500"/>
      <c r="AZ28" s="500"/>
      <c r="BA28" s="500"/>
    </row>
    <row r="29" spans="1:53" ht="68.25" customHeight="1">
      <c r="A29" s="578"/>
      <c r="B29" s="579"/>
      <c r="C29" s="578"/>
      <c r="D29" s="583"/>
      <c r="E29" s="583"/>
      <c r="F29" s="579"/>
      <c r="G29" s="561"/>
      <c r="H29" s="561"/>
      <c r="I29" s="561"/>
      <c r="J29" s="602"/>
      <c r="K29" s="602"/>
      <c r="L29" s="602"/>
      <c r="M29" s="602"/>
      <c r="N29" s="578"/>
      <c r="O29" s="583"/>
      <c r="P29" s="579"/>
      <c r="Q29" s="598"/>
      <c r="R29" s="599"/>
      <c r="S29" s="600"/>
      <c r="T29" s="578"/>
      <c r="U29" s="583"/>
      <c r="V29" s="579"/>
      <c r="W29" s="578"/>
      <c r="X29" s="583"/>
      <c r="Y29" s="579"/>
      <c r="Z29" s="163"/>
      <c r="AA29" s="651"/>
      <c r="AB29" s="652"/>
      <c r="AC29" s="652"/>
      <c r="AD29" s="652"/>
      <c r="AE29" s="652"/>
      <c r="AF29" s="652"/>
      <c r="AG29" s="653"/>
      <c r="AH29" s="651"/>
      <c r="AI29" s="652"/>
      <c r="AJ29" s="652"/>
      <c r="AK29" s="652"/>
      <c r="AL29" s="652"/>
      <c r="AM29" s="653"/>
      <c r="AN29" s="664"/>
      <c r="AO29" s="665"/>
      <c r="AP29" s="665"/>
      <c r="AQ29" s="665"/>
      <c r="AR29" s="666"/>
      <c r="AS29" s="496"/>
      <c r="AT29" s="496"/>
      <c r="AU29" s="496"/>
      <c r="AV29" s="496"/>
      <c r="AW29" s="496"/>
      <c r="AX29" s="500"/>
      <c r="AY29" s="500"/>
      <c r="AZ29" s="500"/>
      <c r="BA29" s="500"/>
    </row>
    <row r="30" spans="1:53" ht="38.25" customHeight="1">
      <c r="A30" s="620" t="s">
        <v>51</v>
      </c>
      <c r="B30" s="621"/>
      <c r="C30" s="557">
        <v>37</v>
      </c>
      <c r="D30" s="558"/>
      <c r="E30" s="558"/>
      <c r="F30" s="559"/>
      <c r="G30" s="560">
        <v>2</v>
      </c>
      <c r="H30" s="561"/>
      <c r="I30" s="561"/>
      <c r="J30" s="565">
        <v>2</v>
      </c>
      <c r="K30" s="565"/>
      <c r="L30" s="565"/>
      <c r="M30" s="566"/>
      <c r="N30" s="535"/>
      <c r="O30" s="614"/>
      <c r="P30" s="615"/>
      <c r="Q30" s="567"/>
      <c r="R30" s="568"/>
      <c r="S30" s="569"/>
      <c r="T30" s="626">
        <v>8</v>
      </c>
      <c r="U30" s="627"/>
      <c r="V30" s="628"/>
      <c r="W30" s="535">
        <f>SUM(C30:V30)</f>
        <v>49</v>
      </c>
      <c r="X30" s="536"/>
      <c r="Y30" s="537"/>
      <c r="Z30" s="38"/>
      <c r="AA30" s="616" t="s">
        <v>23</v>
      </c>
      <c r="AB30" s="617"/>
      <c r="AC30" s="617"/>
      <c r="AD30" s="617"/>
      <c r="AE30" s="617"/>
      <c r="AF30" s="618"/>
      <c r="AG30" s="619"/>
      <c r="AH30" s="605" t="s">
        <v>158</v>
      </c>
      <c r="AI30" s="606"/>
      <c r="AJ30" s="606"/>
      <c r="AK30" s="667"/>
      <c r="AL30" s="667"/>
      <c r="AM30" s="668"/>
      <c r="AN30" s="605">
        <v>13</v>
      </c>
      <c r="AO30" s="641"/>
      <c r="AP30" s="641"/>
      <c r="AQ30" s="641"/>
      <c r="AR30" s="642"/>
      <c r="AS30" s="15"/>
      <c r="AT30" s="15"/>
      <c r="AU30" s="15"/>
      <c r="AV30" s="15"/>
      <c r="AW30" s="15"/>
      <c r="AX30" s="501"/>
      <c r="AY30" s="502"/>
      <c r="AZ30" s="502"/>
      <c r="BA30" s="502"/>
    </row>
    <row r="31" spans="1:53" ht="18.75" customHeight="1">
      <c r="A31" s="555" t="s">
        <v>52</v>
      </c>
      <c r="B31" s="556"/>
      <c r="C31" s="557">
        <v>37</v>
      </c>
      <c r="D31" s="558"/>
      <c r="E31" s="558"/>
      <c r="F31" s="559"/>
      <c r="G31" s="560">
        <v>2</v>
      </c>
      <c r="H31" s="561"/>
      <c r="I31" s="561"/>
      <c r="J31" s="562">
        <v>2</v>
      </c>
      <c r="K31" s="562"/>
      <c r="L31" s="562"/>
      <c r="M31" s="563"/>
      <c r="N31" s="552"/>
      <c r="O31" s="553"/>
      <c r="P31" s="554"/>
      <c r="Q31" s="567"/>
      <c r="R31" s="568"/>
      <c r="S31" s="569"/>
      <c r="T31" s="626">
        <v>11</v>
      </c>
      <c r="U31" s="627"/>
      <c r="V31" s="628"/>
      <c r="W31" s="535">
        <f>SUM(C31:V31)</f>
        <v>52</v>
      </c>
      <c r="X31" s="536"/>
      <c r="Y31" s="537"/>
      <c r="Z31" s="38"/>
      <c r="AA31" s="44"/>
      <c r="AB31" s="45"/>
      <c r="AC31" s="45"/>
      <c r="AD31" s="45"/>
      <c r="AE31" s="45"/>
      <c r="AF31" s="40"/>
      <c r="AG31" s="40"/>
      <c r="AH31" s="46"/>
      <c r="AI31" s="32"/>
      <c r="AJ31" s="32"/>
      <c r="AK31" s="47"/>
      <c r="AL31" s="47"/>
      <c r="AM31" s="47"/>
      <c r="AN31" s="39"/>
      <c r="AO31" s="38"/>
      <c r="AP31" s="38"/>
      <c r="AQ31" s="38"/>
      <c r="AR31" s="38"/>
      <c r="AS31" s="495"/>
      <c r="AT31" s="495"/>
      <c r="AU31" s="495"/>
      <c r="AV31" s="495"/>
      <c r="AW31" s="495"/>
      <c r="AX31" s="495"/>
      <c r="AY31" s="495"/>
      <c r="AZ31" s="495"/>
      <c r="BA31" s="495"/>
    </row>
    <row r="32" spans="1:53" ht="18.75" customHeight="1">
      <c r="A32" s="555" t="s">
        <v>53</v>
      </c>
      <c r="B32" s="556"/>
      <c r="C32" s="557">
        <v>36.5</v>
      </c>
      <c r="D32" s="558"/>
      <c r="E32" s="558"/>
      <c r="F32" s="559"/>
      <c r="G32" s="560">
        <v>3</v>
      </c>
      <c r="H32" s="561"/>
      <c r="I32" s="561"/>
      <c r="J32" s="562">
        <v>3</v>
      </c>
      <c r="K32" s="562"/>
      <c r="L32" s="562"/>
      <c r="M32" s="563"/>
      <c r="N32" s="552"/>
      <c r="O32" s="553"/>
      <c r="P32" s="554"/>
      <c r="Q32" s="567"/>
      <c r="R32" s="568"/>
      <c r="S32" s="569"/>
      <c r="T32" s="532">
        <v>9.5</v>
      </c>
      <c r="U32" s="533"/>
      <c r="V32" s="534"/>
      <c r="W32" s="535">
        <f>SUM(C32:V32)</f>
        <v>52</v>
      </c>
      <c r="X32" s="536"/>
      <c r="Y32" s="537"/>
      <c r="Z32" s="38"/>
      <c r="AA32" s="33"/>
      <c r="AB32" s="33"/>
      <c r="AC32" s="33"/>
      <c r="AD32" s="33"/>
      <c r="AE32" s="33"/>
      <c r="AF32" s="33"/>
      <c r="AG32" s="33"/>
      <c r="AH32" s="43"/>
      <c r="AI32" s="43"/>
      <c r="AJ32" s="43"/>
      <c r="AK32" s="48"/>
      <c r="AL32" s="48"/>
      <c r="AM32" s="48"/>
      <c r="AN32" s="39"/>
      <c r="AO32" s="52"/>
      <c r="AP32" s="52"/>
      <c r="AQ32" s="52"/>
      <c r="AR32" s="52"/>
      <c r="AS32" s="53"/>
      <c r="AT32" s="53"/>
      <c r="AU32" s="53"/>
      <c r="AV32" s="53"/>
      <c r="AW32" s="53"/>
      <c r="AX32" s="53"/>
      <c r="AY32" s="53"/>
      <c r="AZ32" s="53"/>
      <c r="BA32" s="53"/>
    </row>
    <row r="33" spans="1:53" ht="18.75" customHeight="1">
      <c r="A33" s="555" t="s">
        <v>54</v>
      </c>
      <c r="B33" s="556"/>
      <c r="C33" s="557">
        <v>36.5</v>
      </c>
      <c r="D33" s="558"/>
      <c r="E33" s="558"/>
      <c r="F33" s="559"/>
      <c r="G33" s="560">
        <v>3</v>
      </c>
      <c r="H33" s="561"/>
      <c r="I33" s="561"/>
      <c r="J33" s="562">
        <v>3</v>
      </c>
      <c r="K33" s="562"/>
      <c r="L33" s="562"/>
      <c r="M33" s="563"/>
      <c r="N33" s="552"/>
      <c r="O33" s="553"/>
      <c r="P33" s="554"/>
      <c r="Q33" s="570"/>
      <c r="R33" s="568"/>
      <c r="S33" s="569"/>
      <c r="T33" s="532">
        <v>9.5</v>
      </c>
      <c r="U33" s="533"/>
      <c r="V33" s="534"/>
      <c r="W33" s="535">
        <v>52</v>
      </c>
      <c r="X33" s="536"/>
      <c r="Y33" s="537"/>
      <c r="Z33" s="38"/>
      <c r="AA33" s="538"/>
      <c r="AB33" s="539"/>
      <c r="AC33" s="539"/>
      <c r="AD33" s="539"/>
      <c r="AE33" s="539"/>
      <c r="AF33" s="539"/>
      <c r="AG33" s="539"/>
      <c r="AH33" s="540"/>
      <c r="AI33" s="541"/>
      <c r="AJ33" s="541"/>
      <c r="AK33" s="542" t="s">
        <v>153</v>
      </c>
      <c r="AL33" s="531"/>
      <c r="AM33" s="531"/>
      <c r="AN33" s="41"/>
      <c r="AO33" s="52"/>
      <c r="AP33" s="52"/>
      <c r="AQ33" s="52"/>
      <c r="AR33" s="52"/>
      <c r="AS33" s="53"/>
      <c r="AT33" s="53"/>
      <c r="AU33" s="53"/>
      <c r="AV33" s="53"/>
      <c r="AW33" s="53"/>
      <c r="AX33" s="53"/>
      <c r="AY33" s="53"/>
      <c r="AZ33" s="53"/>
      <c r="BA33" s="53"/>
    </row>
    <row r="34" spans="1:53" ht="18.75" customHeight="1">
      <c r="A34" s="555" t="s">
        <v>55</v>
      </c>
      <c r="B34" s="556"/>
      <c r="C34" s="564"/>
      <c r="D34" s="565"/>
      <c r="E34" s="565"/>
      <c r="F34" s="566"/>
      <c r="G34" s="560"/>
      <c r="H34" s="561"/>
      <c r="I34" s="561"/>
      <c r="J34" s="562"/>
      <c r="K34" s="562"/>
      <c r="L34" s="562"/>
      <c r="M34" s="563"/>
      <c r="N34" s="552">
        <v>14</v>
      </c>
      <c r="O34" s="553"/>
      <c r="P34" s="554"/>
      <c r="Q34" s="570">
        <v>2</v>
      </c>
      <c r="R34" s="568"/>
      <c r="S34" s="569"/>
      <c r="T34" s="552"/>
      <c r="U34" s="631"/>
      <c r="V34" s="632"/>
      <c r="W34" s="633">
        <f>C34+G34+J34+N34+Q34+T34</f>
        <v>16</v>
      </c>
      <c r="X34" s="536"/>
      <c r="Y34" s="537"/>
      <c r="Z34" s="38"/>
      <c r="AA34" s="634"/>
      <c r="AB34" s="529"/>
      <c r="AC34" s="529"/>
      <c r="AD34" s="529"/>
      <c r="AE34" s="529"/>
      <c r="AF34" s="529"/>
      <c r="AG34" s="529"/>
      <c r="AH34" s="640"/>
      <c r="AI34" s="640"/>
      <c r="AJ34" s="640"/>
      <c r="AK34" s="542"/>
      <c r="AL34" s="630"/>
      <c r="AM34" s="630"/>
      <c r="AN34" s="42"/>
      <c r="AO34" s="528"/>
      <c r="AP34" s="529"/>
      <c r="AQ34" s="529"/>
      <c r="AR34" s="529"/>
      <c r="AS34" s="530"/>
      <c r="AT34" s="531"/>
      <c r="AU34" s="531"/>
      <c r="AV34" s="531"/>
      <c r="AW34" s="531"/>
      <c r="AX34" s="530"/>
      <c r="AY34" s="530"/>
      <c r="AZ34" s="530"/>
      <c r="BA34" s="639"/>
    </row>
    <row r="35" spans="1:53" ht="18.75" customHeight="1">
      <c r="A35" s="543" t="s">
        <v>24</v>
      </c>
      <c r="B35" s="544"/>
      <c r="C35" s="545">
        <f>SUM(C30:F34)</f>
        <v>147</v>
      </c>
      <c r="D35" s="546"/>
      <c r="E35" s="546"/>
      <c r="F35" s="547"/>
      <c r="G35" s="548">
        <f>SUM(G30:I34)</f>
        <v>10</v>
      </c>
      <c r="H35" s="549"/>
      <c r="I35" s="549"/>
      <c r="J35" s="550">
        <v>10</v>
      </c>
      <c r="K35" s="550"/>
      <c r="L35" s="550"/>
      <c r="M35" s="551"/>
      <c r="N35" s="525">
        <v>14</v>
      </c>
      <c r="O35" s="603"/>
      <c r="P35" s="604"/>
      <c r="Q35" s="605">
        <v>2</v>
      </c>
      <c r="R35" s="606"/>
      <c r="S35" s="607"/>
      <c r="T35" s="525">
        <v>38</v>
      </c>
      <c r="U35" s="526"/>
      <c r="V35" s="527"/>
      <c r="W35" s="522">
        <f>SUM(W30:Y34)</f>
        <v>221</v>
      </c>
      <c r="X35" s="523"/>
      <c r="Y35" s="524"/>
      <c r="Z35" s="21"/>
      <c r="AA35" s="21"/>
      <c r="AB35" s="21"/>
      <c r="AC35" s="21"/>
      <c r="AD35" s="21"/>
      <c r="AE35" s="13"/>
      <c r="AF35" s="13"/>
      <c r="AG35" s="21"/>
      <c r="AH35" s="21"/>
      <c r="AI35" s="21"/>
      <c r="AJ35" s="21"/>
      <c r="AK35" s="13"/>
      <c r="AL35" s="13"/>
      <c r="AM35" s="21"/>
      <c r="AN35" s="21"/>
      <c r="AO35" s="21"/>
      <c r="AP35" s="21"/>
      <c r="AQ35" s="33"/>
      <c r="AR35" s="13"/>
      <c r="AS35" s="34"/>
      <c r="AT35" s="34"/>
      <c r="AU35" s="34"/>
      <c r="AV35" s="34"/>
      <c r="AW35" s="34"/>
      <c r="AX35" s="13"/>
      <c r="AY35" s="30"/>
      <c r="AZ35" s="30"/>
      <c r="BA35" s="30"/>
    </row>
    <row r="36" spans="9:53" ht="18.75">
      <c r="I36" s="3"/>
      <c r="J36" s="612"/>
      <c r="K36" s="612"/>
      <c r="L36" s="612"/>
      <c r="M36" s="612"/>
      <c r="N36" s="612"/>
      <c r="O36" s="3"/>
      <c r="P36" s="3"/>
      <c r="Q36" s="613"/>
      <c r="R36" s="613"/>
      <c r="S36" s="613"/>
      <c r="T36" s="613"/>
      <c r="U36" s="613"/>
      <c r="V36" s="613"/>
      <c r="W36" s="13"/>
      <c r="X36" s="13"/>
      <c r="Y36" s="613"/>
      <c r="Z36" s="613"/>
      <c r="AA36" s="613"/>
      <c r="AB36" s="613"/>
      <c r="AC36" s="613"/>
      <c r="AD36" s="613"/>
      <c r="AE36" s="13"/>
      <c r="AF36" s="13"/>
      <c r="AG36" s="613"/>
      <c r="AH36" s="613"/>
      <c r="AI36" s="613"/>
      <c r="AJ36" s="613"/>
      <c r="AK36" s="13"/>
      <c r="AL36" s="13"/>
      <c r="AM36" s="613"/>
      <c r="AN36" s="613"/>
      <c r="AO36" s="613"/>
      <c r="AP36" s="613"/>
      <c r="AQ36" s="629"/>
      <c r="AR36" s="13"/>
      <c r="AS36" s="613"/>
      <c r="AT36" s="613"/>
      <c r="AU36" s="613"/>
      <c r="AV36" s="613"/>
      <c r="AW36" s="613"/>
      <c r="AX36" s="13"/>
      <c r="AY36" s="613"/>
      <c r="AZ36" s="613"/>
      <c r="BA36" s="613"/>
    </row>
  </sheetData>
  <sheetProtection/>
  <mergeCells count="116">
    <mergeCell ref="AH27:AM29"/>
    <mergeCell ref="AN27:AR29"/>
    <mergeCell ref="AH30:AM30"/>
    <mergeCell ref="J15:N15"/>
    <mergeCell ref="O15:R15"/>
    <mergeCell ref="A23:AZ23"/>
    <mergeCell ref="S15:W15"/>
    <mergeCell ref="AB15:AE15"/>
    <mergeCell ref="AF15:AI15"/>
    <mergeCell ref="AJ15:AN15"/>
    <mergeCell ref="AS15:AW15"/>
    <mergeCell ref="AX15:BA15"/>
    <mergeCell ref="AY36:BA36"/>
    <mergeCell ref="AS36:AW36"/>
    <mergeCell ref="AX34:BA34"/>
    <mergeCell ref="AH34:AJ34"/>
    <mergeCell ref="AN30:AR30"/>
    <mergeCell ref="AA27:AG29"/>
    <mergeCell ref="W30:Y30"/>
    <mergeCell ref="AM36:AQ36"/>
    <mergeCell ref="Q36:V36"/>
    <mergeCell ref="AK34:AM34"/>
    <mergeCell ref="T31:V31"/>
    <mergeCell ref="Q34:S34"/>
    <mergeCell ref="T34:V34"/>
    <mergeCell ref="W34:Y34"/>
    <mergeCell ref="AA34:AG34"/>
    <mergeCell ref="J31:M31"/>
    <mergeCell ref="AA30:AG30"/>
    <mergeCell ref="A31:B31"/>
    <mergeCell ref="A30:B30"/>
    <mergeCell ref="AO4:BA4"/>
    <mergeCell ref="A15:A16"/>
    <mergeCell ref="B15:E15"/>
    <mergeCell ref="P7:AN7"/>
    <mergeCell ref="AO7:BA7"/>
    <mergeCell ref="T30:V30"/>
    <mergeCell ref="AO15:AR15"/>
    <mergeCell ref="A5:O5"/>
    <mergeCell ref="P5:AN5"/>
    <mergeCell ref="A6:O6"/>
    <mergeCell ref="J36:N36"/>
    <mergeCell ref="Y36:AD36"/>
    <mergeCell ref="AG36:AJ36"/>
    <mergeCell ref="W27:Y29"/>
    <mergeCell ref="W32:Y32"/>
    <mergeCell ref="N30:P30"/>
    <mergeCell ref="N32:P32"/>
    <mergeCell ref="Q32:S32"/>
    <mergeCell ref="N35:P35"/>
    <mergeCell ref="Q35:S35"/>
    <mergeCell ref="P2:AN2"/>
    <mergeCell ref="P12:AN12"/>
    <mergeCell ref="A2:O2"/>
    <mergeCell ref="P4:AN4"/>
    <mergeCell ref="A8:O8"/>
    <mergeCell ref="A3:O3"/>
    <mergeCell ref="P8:AN8"/>
    <mergeCell ref="P10:AM10"/>
    <mergeCell ref="P11:AM11"/>
    <mergeCell ref="A9:O9"/>
    <mergeCell ref="N27:P29"/>
    <mergeCell ref="Q27:S29"/>
    <mergeCell ref="A14:BA14"/>
    <mergeCell ref="G27:I29"/>
    <mergeCell ref="J27:M29"/>
    <mergeCell ref="AO8:BA10"/>
    <mergeCell ref="P6:AN6"/>
    <mergeCell ref="T27:V29"/>
    <mergeCell ref="F15:I15"/>
    <mergeCell ref="W31:Y31"/>
    <mergeCell ref="A32:B32"/>
    <mergeCell ref="C32:F32"/>
    <mergeCell ref="G32:I32"/>
    <mergeCell ref="J32:M32"/>
    <mergeCell ref="C30:F30"/>
    <mergeCell ref="G30:I30"/>
    <mergeCell ref="J30:M30"/>
    <mergeCell ref="T32:V32"/>
    <mergeCell ref="AO2:BA2"/>
    <mergeCell ref="AO3:BA3"/>
    <mergeCell ref="A4:O4"/>
    <mergeCell ref="A27:B29"/>
    <mergeCell ref="C27:F29"/>
    <mergeCell ref="P3:AN3"/>
    <mergeCell ref="X15:AA15"/>
    <mergeCell ref="AO5:BA6"/>
    <mergeCell ref="C34:F34"/>
    <mergeCell ref="G34:I34"/>
    <mergeCell ref="J34:M34"/>
    <mergeCell ref="Q30:S30"/>
    <mergeCell ref="N33:P33"/>
    <mergeCell ref="Q33:S33"/>
    <mergeCell ref="N31:P31"/>
    <mergeCell ref="Q31:S31"/>
    <mergeCell ref="C31:F31"/>
    <mergeCell ref="G31:I31"/>
    <mergeCell ref="A35:B35"/>
    <mergeCell ref="C35:F35"/>
    <mergeCell ref="G35:I35"/>
    <mergeCell ref="J35:M35"/>
    <mergeCell ref="N34:P34"/>
    <mergeCell ref="A33:B33"/>
    <mergeCell ref="C33:F33"/>
    <mergeCell ref="G33:I33"/>
    <mergeCell ref="J33:M33"/>
    <mergeCell ref="A34:B34"/>
    <mergeCell ref="W35:Y35"/>
    <mergeCell ref="T35:V35"/>
    <mergeCell ref="AO34:AR34"/>
    <mergeCell ref="AS34:AW34"/>
    <mergeCell ref="T33:V33"/>
    <mergeCell ref="W33:Y33"/>
    <mergeCell ref="AA33:AG33"/>
    <mergeCell ref="AH33:AJ33"/>
    <mergeCell ref="AK33:AM3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13"/>
      <c r="B2" s="673" t="s">
        <v>35</v>
      </c>
      <c r="C2" s="673"/>
      <c r="D2" s="673"/>
      <c r="E2" s="673"/>
      <c r="F2" s="673"/>
      <c r="G2" s="673"/>
      <c r="H2" s="673"/>
      <c r="I2" s="673"/>
      <c r="J2" s="673"/>
      <c r="K2" s="673"/>
      <c r="L2" s="673"/>
    </row>
    <row r="3" spans="2:10" s="5" customFormat="1" ht="75">
      <c r="B3" s="8" t="s">
        <v>12</v>
      </c>
      <c r="C3" s="8" t="s">
        <v>14</v>
      </c>
      <c r="D3" s="8" t="s">
        <v>27</v>
      </c>
      <c r="E3" s="8" t="s">
        <v>18</v>
      </c>
      <c r="F3" s="8" t="s">
        <v>20</v>
      </c>
      <c r="G3" s="8" t="s">
        <v>37</v>
      </c>
      <c r="H3" s="8" t="s">
        <v>22</v>
      </c>
      <c r="I3" s="8" t="s">
        <v>15</v>
      </c>
      <c r="J3" s="9" t="s">
        <v>36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22">
        <v>36.5</v>
      </c>
      <c r="D6" s="14">
        <v>3</v>
      </c>
      <c r="E6" s="14">
        <v>3</v>
      </c>
      <c r="F6" s="14"/>
      <c r="G6" s="14"/>
      <c r="H6" s="14"/>
      <c r="I6" s="22">
        <v>9.5</v>
      </c>
      <c r="J6" s="14">
        <v>52</v>
      </c>
    </row>
    <row r="7" spans="2:10" s="5" customFormat="1" ht="18.75">
      <c r="B7" s="6">
        <v>4</v>
      </c>
      <c r="C7" s="22">
        <v>36.5</v>
      </c>
      <c r="D7" s="14">
        <v>3</v>
      </c>
      <c r="E7" s="14">
        <v>3</v>
      </c>
      <c r="F7" s="14"/>
      <c r="G7" s="14"/>
      <c r="H7" s="14"/>
      <c r="I7" s="22">
        <v>9.5</v>
      </c>
      <c r="J7" s="14">
        <v>52</v>
      </c>
    </row>
    <row r="8" spans="2:10" s="5" customFormat="1" ht="18.75">
      <c r="B8" s="6">
        <v>5</v>
      </c>
      <c r="C8" s="22">
        <v>23.5</v>
      </c>
      <c r="D8" s="14">
        <v>3</v>
      </c>
      <c r="E8" s="14">
        <v>3</v>
      </c>
      <c r="F8" s="14">
        <v>3</v>
      </c>
      <c r="G8" s="14">
        <v>9</v>
      </c>
      <c r="H8" s="14">
        <v>2</v>
      </c>
      <c r="I8" s="22">
        <v>3.5</v>
      </c>
      <c r="J8" s="14">
        <v>47</v>
      </c>
    </row>
    <row r="9" spans="2:10" s="5" customFormat="1" ht="18.75">
      <c r="B9" s="6" t="s">
        <v>24</v>
      </c>
      <c r="C9" s="22">
        <f>SUM(C4:C8)</f>
        <v>170.5</v>
      </c>
      <c r="D9" s="14">
        <f>SUM(D4:D8)</f>
        <v>13</v>
      </c>
      <c r="E9" s="14">
        <v>13</v>
      </c>
      <c r="F9" s="14">
        <v>3</v>
      </c>
      <c r="G9" s="14">
        <f>SUM(G4:G8)</f>
        <v>9</v>
      </c>
      <c r="H9" s="14">
        <f>SUM(H4:H8)</f>
        <v>2</v>
      </c>
      <c r="I9" s="22">
        <f>SUM(I4:I8)</f>
        <v>41.5</v>
      </c>
      <c r="J9" s="14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673" t="s">
        <v>38</v>
      </c>
      <c r="D11" s="678"/>
      <c r="E11" s="11"/>
      <c r="F11" s="11"/>
      <c r="G11" s="673" t="s">
        <v>39</v>
      </c>
      <c r="H11" s="678"/>
      <c r="I11" s="678"/>
      <c r="J11" s="678"/>
      <c r="K11" s="11"/>
      <c r="L11" s="11"/>
    </row>
    <row r="12" spans="2:12" s="5" customFormat="1" ht="111" customHeight="1">
      <c r="B12" s="674" t="s">
        <v>40</v>
      </c>
      <c r="C12" s="675"/>
      <c r="D12" s="26" t="s">
        <v>28</v>
      </c>
      <c r="E12" s="26" t="s">
        <v>42</v>
      </c>
      <c r="F12" s="25"/>
      <c r="G12" s="679" t="s">
        <v>43</v>
      </c>
      <c r="H12" s="680"/>
      <c r="I12" s="24" t="s">
        <v>44</v>
      </c>
      <c r="J12" s="26" t="s">
        <v>28</v>
      </c>
      <c r="K12" s="11"/>
      <c r="L12" s="11"/>
    </row>
    <row r="13" spans="2:12" s="5" customFormat="1" ht="32.25">
      <c r="B13" s="676" t="s">
        <v>41</v>
      </c>
      <c r="C13" s="677"/>
      <c r="D13" s="2">
        <v>15</v>
      </c>
      <c r="E13" s="2">
        <v>3</v>
      </c>
      <c r="F13" s="11"/>
      <c r="G13" s="681" t="s">
        <v>46</v>
      </c>
      <c r="H13" s="682"/>
      <c r="I13" s="27" t="s">
        <v>45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21"/>
      <c r="B16" s="18"/>
      <c r="C16" s="18"/>
      <c r="D16" s="18"/>
      <c r="E16" s="18"/>
      <c r="F16" s="15"/>
      <c r="G16" s="15"/>
      <c r="H16" s="12"/>
      <c r="I16" s="18"/>
      <c r="J16" s="18"/>
      <c r="K16" s="18"/>
      <c r="L16" s="15"/>
      <c r="M16" s="9"/>
    </row>
    <row r="17" spans="1:13" s="5" customFormat="1" ht="37.5" customHeight="1">
      <c r="A17" s="1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5"/>
    </row>
    <row r="18" spans="1:13" s="5" customFormat="1" ht="18.75">
      <c r="A18" s="13"/>
      <c r="B18" s="19"/>
      <c r="C18" s="19"/>
      <c r="D18" s="19"/>
      <c r="E18" s="19"/>
      <c r="F18" s="19"/>
      <c r="G18" s="19"/>
      <c r="H18" s="19"/>
      <c r="I18" s="10"/>
      <c r="J18" s="10"/>
      <c r="K18" s="13"/>
      <c r="L18" s="13"/>
      <c r="M18" s="13"/>
    </row>
    <row r="19" spans="1:13" s="5" customFormat="1" ht="18.75">
      <c r="A19" s="19"/>
      <c r="B19" s="19"/>
      <c r="C19" s="19"/>
      <c r="D19" s="19"/>
      <c r="E19" s="19"/>
      <c r="F19" s="19"/>
      <c r="G19" s="19"/>
      <c r="H19" s="19"/>
      <c r="I19" s="10"/>
      <c r="J19" s="10"/>
      <c r="K19" s="13"/>
      <c r="L19" s="13"/>
      <c r="M19" s="13"/>
    </row>
    <row r="20" spans="1:13" s="5" customFormat="1" ht="18.75">
      <c r="A20" s="19"/>
      <c r="B20" s="19"/>
      <c r="C20" s="19"/>
      <c r="D20" s="19"/>
      <c r="E20" s="19"/>
      <c r="F20" s="19"/>
      <c r="G20" s="19"/>
      <c r="H20" s="19"/>
      <c r="I20" s="16"/>
      <c r="J20" s="10"/>
      <c r="K20" s="13"/>
      <c r="L20" s="13"/>
      <c r="M20" s="13"/>
    </row>
    <row r="21" spans="1:13" s="5" customFormat="1" ht="18.75">
      <c r="A21" s="19"/>
      <c r="B21" s="19"/>
      <c r="C21" s="19"/>
      <c r="D21" s="19"/>
      <c r="E21" s="19"/>
      <c r="F21" s="19"/>
      <c r="G21" s="19"/>
      <c r="H21" s="19"/>
      <c r="I21" s="16"/>
      <c r="J21" s="10"/>
      <c r="K21" s="13"/>
      <c r="L21" s="13"/>
      <c r="M21" s="13"/>
    </row>
    <row r="22" spans="1:13" s="5" customFormat="1" ht="18.75">
      <c r="A22" s="19"/>
      <c r="B22" s="19"/>
      <c r="C22" s="19"/>
      <c r="D22" s="19"/>
      <c r="E22" s="19"/>
      <c r="F22" s="19"/>
      <c r="G22" s="19"/>
      <c r="H22" s="19"/>
      <c r="I22" s="16"/>
      <c r="J22" s="10"/>
      <c r="K22" s="13"/>
      <c r="L22" s="13"/>
      <c r="M22" s="13"/>
    </row>
    <row r="23" spans="1:13" s="5" customFormat="1" ht="18.75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3"/>
    </row>
    <row r="24" spans="1:13" ht="18.75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17"/>
      <c r="M24" s="17"/>
    </row>
    <row r="25" spans="1:13" ht="18.75">
      <c r="A25" s="20"/>
      <c r="M25" s="17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2"/>
  <sheetViews>
    <sheetView tabSelected="1" view="pageBreakPreview" zoomScale="70" zoomScaleNormal="7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62" sqref="C62"/>
    </sheetView>
  </sheetViews>
  <sheetFormatPr defaultColWidth="9.00390625" defaultRowHeight="12.75"/>
  <cols>
    <col min="1" max="1" width="9.125" style="66" customWidth="1"/>
    <col min="2" max="2" width="41.625" style="72" customWidth="1"/>
    <col min="3" max="3" width="6.875" style="73" customWidth="1"/>
    <col min="4" max="4" width="7.125" style="74" customWidth="1"/>
    <col min="5" max="5" width="6.625" style="73" customWidth="1"/>
    <col min="6" max="6" width="8.125" style="73" customWidth="1"/>
    <col min="7" max="7" width="8.875" style="71" customWidth="1"/>
    <col min="8" max="8" width="8.00390625" style="71" customWidth="1"/>
    <col min="9" max="9" width="8.375" style="71" customWidth="1"/>
    <col min="10" max="10" width="6.00390625" style="71" customWidth="1"/>
    <col min="11" max="11" width="7.875" style="71" customWidth="1"/>
    <col min="12" max="12" width="14.375" style="71" bestFit="1" customWidth="1"/>
    <col min="13" max="13" width="8.25390625" style="71" customWidth="1"/>
    <col min="14" max="14" width="6.375" style="71" customWidth="1"/>
    <col min="15" max="15" width="5.625" style="71" customWidth="1"/>
    <col min="16" max="16" width="8.00390625" style="71" customWidth="1"/>
    <col min="17" max="17" width="9.125" style="71" customWidth="1"/>
    <col min="18" max="18" width="8.875" style="71" customWidth="1"/>
    <col min="19" max="19" width="6.875" style="71" customWidth="1"/>
    <col min="20" max="20" width="9.625" style="71" customWidth="1"/>
    <col min="21" max="21" width="6.625" style="71" customWidth="1"/>
    <col min="22" max="22" width="8.375" style="71" customWidth="1"/>
    <col min="23" max="23" width="7.375" style="71" customWidth="1"/>
    <col min="24" max="24" width="8.625" style="71" customWidth="1"/>
    <col min="25" max="25" width="6.875" style="71" customWidth="1"/>
    <col min="26" max="26" width="8.375" style="71" customWidth="1"/>
    <col min="27" max="27" width="7.00390625" style="71" customWidth="1"/>
    <col min="28" max="28" width="8.375" style="71" customWidth="1"/>
    <col min="29" max="29" width="6.375" style="71" customWidth="1"/>
    <col min="30" max="16384" width="9.125" style="71" customWidth="1"/>
  </cols>
  <sheetData>
    <row r="1" spans="1:30" s="55" customFormat="1" ht="19.5" thickBot="1">
      <c r="A1" s="744" t="s">
        <v>58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54"/>
      <c r="AD1" s="54"/>
    </row>
    <row r="2" spans="1:30" s="55" customFormat="1" ht="18.75" customHeight="1">
      <c r="A2" s="746" t="s">
        <v>59</v>
      </c>
      <c r="B2" s="747" t="s">
        <v>60</v>
      </c>
      <c r="C2" s="748" t="s">
        <v>61</v>
      </c>
      <c r="D2" s="748"/>
      <c r="E2" s="740" t="s">
        <v>62</v>
      </c>
      <c r="F2" s="740" t="s">
        <v>63</v>
      </c>
      <c r="G2" s="748" t="s">
        <v>64</v>
      </c>
      <c r="H2" s="748"/>
      <c r="I2" s="748"/>
      <c r="J2" s="748"/>
      <c r="K2" s="748"/>
      <c r="L2" s="749"/>
      <c r="M2" s="727" t="s">
        <v>65</v>
      </c>
      <c r="N2" s="728"/>
      <c r="O2" s="728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30"/>
      <c r="AD2" s="731"/>
    </row>
    <row r="3" spans="1:30" s="55" customFormat="1" ht="40.5" customHeight="1" thickBot="1">
      <c r="A3" s="746"/>
      <c r="B3" s="747"/>
      <c r="C3" s="748"/>
      <c r="D3" s="748"/>
      <c r="E3" s="741"/>
      <c r="F3" s="741"/>
      <c r="G3" s="737" t="s">
        <v>66</v>
      </c>
      <c r="H3" s="738" t="s">
        <v>67</v>
      </c>
      <c r="I3" s="739"/>
      <c r="J3" s="739"/>
      <c r="K3" s="739"/>
      <c r="L3" s="751" t="s">
        <v>68</v>
      </c>
      <c r="M3" s="732"/>
      <c r="N3" s="733"/>
      <c r="O3" s="733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5"/>
      <c r="AD3" s="736"/>
    </row>
    <row r="4" spans="1:30" s="55" customFormat="1" ht="18" customHeight="1" thickBot="1">
      <c r="A4" s="746"/>
      <c r="B4" s="747"/>
      <c r="C4" s="737" t="s">
        <v>69</v>
      </c>
      <c r="D4" s="737" t="s">
        <v>70</v>
      </c>
      <c r="E4" s="741"/>
      <c r="F4" s="741"/>
      <c r="G4" s="737"/>
      <c r="H4" s="737" t="s">
        <v>71</v>
      </c>
      <c r="I4" s="740" t="s">
        <v>72</v>
      </c>
      <c r="J4" s="740" t="s">
        <v>73</v>
      </c>
      <c r="K4" s="740" t="s">
        <v>74</v>
      </c>
      <c r="L4" s="751"/>
      <c r="M4" s="742" t="s">
        <v>75</v>
      </c>
      <c r="N4" s="750"/>
      <c r="O4" s="750"/>
      <c r="P4" s="750"/>
      <c r="Q4" s="742" t="s">
        <v>76</v>
      </c>
      <c r="R4" s="750"/>
      <c r="S4" s="750"/>
      <c r="T4" s="750"/>
      <c r="U4" s="742" t="s">
        <v>77</v>
      </c>
      <c r="V4" s="750"/>
      <c r="W4" s="750"/>
      <c r="X4" s="750"/>
      <c r="Y4" s="742" t="s">
        <v>78</v>
      </c>
      <c r="Z4" s="750"/>
      <c r="AA4" s="750"/>
      <c r="AB4" s="752"/>
      <c r="AC4" s="742" t="s">
        <v>79</v>
      </c>
      <c r="AD4" s="743"/>
    </row>
    <row r="5" spans="1:30" s="55" customFormat="1" ht="16.5" thickBot="1">
      <c r="A5" s="746"/>
      <c r="B5" s="747"/>
      <c r="C5" s="737"/>
      <c r="D5" s="737"/>
      <c r="E5" s="741"/>
      <c r="F5" s="741"/>
      <c r="G5" s="737"/>
      <c r="H5" s="737"/>
      <c r="I5" s="741"/>
      <c r="J5" s="741"/>
      <c r="K5" s="741"/>
      <c r="L5" s="751"/>
      <c r="M5" s="753">
        <v>1</v>
      </c>
      <c r="N5" s="754"/>
      <c r="O5" s="755">
        <v>2.3</v>
      </c>
      <c r="P5" s="756"/>
      <c r="Q5" s="757">
        <v>4</v>
      </c>
      <c r="R5" s="756"/>
      <c r="S5" s="755">
        <v>5.6</v>
      </c>
      <c r="T5" s="756"/>
      <c r="U5" s="757">
        <v>7</v>
      </c>
      <c r="V5" s="756"/>
      <c r="W5" s="755">
        <v>8.9</v>
      </c>
      <c r="X5" s="756"/>
      <c r="Y5" s="757">
        <v>10</v>
      </c>
      <c r="Z5" s="756"/>
      <c r="AA5" s="758">
        <v>11.12</v>
      </c>
      <c r="AB5" s="756"/>
      <c r="AC5" s="757">
        <v>13</v>
      </c>
      <c r="AD5" s="756"/>
    </row>
    <row r="6" spans="1:30" s="55" customFormat="1" ht="84" customHeight="1" thickBot="1">
      <c r="A6" s="746"/>
      <c r="B6" s="747"/>
      <c r="C6" s="737"/>
      <c r="D6" s="737"/>
      <c r="E6" s="741"/>
      <c r="F6" s="741"/>
      <c r="G6" s="737"/>
      <c r="H6" s="737"/>
      <c r="I6" s="741"/>
      <c r="J6" s="741"/>
      <c r="K6" s="741"/>
      <c r="L6" s="751"/>
      <c r="M6" s="75" t="s">
        <v>150</v>
      </c>
      <c r="N6" s="76" t="s">
        <v>151</v>
      </c>
      <c r="O6" s="75" t="s">
        <v>150</v>
      </c>
      <c r="P6" s="76" t="s">
        <v>151</v>
      </c>
      <c r="Q6" s="75" t="s">
        <v>150</v>
      </c>
      <c r="R6" s="76" t="s">
        <v>151</v>
      </c>
      <c r="S6" s="75" t="s">
        <v>150</v>
      </c>
      <c r="T6" s="76" t="s">
        <v>151</v>
      </c>
      <c r="U6" s="75" t="s">
        <v>150</v>
      </c>
      <c r="V6" s="76" t="s">
        <v>151</v>
      </c>
      <c r="W6" s="75" t="s">
        <v>150</v>
      </c>
      <c r="X6" s="76" t="s">
        <v>151</v>
      </c>
      <c r="Y6" s="75" t="s">
        <v>150</v>
      </c>
      <c r="Z6" s="76" t="s">
        <v>151</v>
      </c>
      <c r="AA6" s="75" t="s">
        <v>150</v>
      </c>
      <c r="AB6" s="76" t="s">
        <v>151</v>
      </c>
      <c r="AC6" s="75" t="s">
        <v>150</v>
      </c>
      <c r="AD6" s="76" t="s">
        <v>151</v>
      </c>
    </row>
    <row r="7" spans="1:30" s="60" customFormat="1" ht="19.5" thickBot="1">
      <c r="A7" s="56">
        <v>1</v>
      </c>
      <c r="B7" s="57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9">
        <v>12</v>
      </c>
      <c r="M7" s="742">
        <v>13</v>
      </c>
      <c r="N7" s="743"/>
      <c r="O7" s="742">
        <v>14</v>
      </c>
      <c r="P7" s="743"/>
      <c r="Q7" s="742">
        <v>15</v>
      </c>
      <c r="R7" s="743"/>
      <c r="S7" s="742">
        <v>16</v>
      </c>
      <c r="T7" s="743"/>
      <c r="U7" s="742">
        <v>17</v>
      </c>
      <c r="V7" s="743"/>
      <c r="W7" s="750">
        <v>18</v>
      </c>
      <c r="X7" s="743"/>
      <c r="Y7" s="750">
        <v>19</v>
      </c>
      <c r="Z7" s="743"/>
      <c r="AA7" s="750">
        <v>20</v>
      </c>
      <c r="AB7" s="743"/>
      <c r="AC7" s="750">
        <v>21</v>
      </c>
      <c r="AD7" s="743"/>
    </row>
    <row r="8" spans="1:30" s="55" customFormat="1" ht="16.5" thickBot="1">
      <c r="A8" s="725" t="s">
        <v>162</v>
      </c>
      <c r="B8" s="726"/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726"/>
      <c r="P8" s="726"/>
      <c r="Q8" s="726"/>
      <c r="R8" s="726"/>
      <c r="S8" s="726"/>
      <c r="T8" s="726"/>
      <c r="U8" s="726"/>
      <c r="V8" s="726"/>
      <c r="W8" s="726"/>
      <c r="X8" s="726"/>
      <c r="Y8" s="726"/>
      <c r="Z8" s="726"/>
      <c r="AA8" s="726"/>
      <c r="AB8" s="726"/>
      <c r="AC8" s="726"/>
      <c r="AD8" s="726"/>
    </row>
    <row r="9" spans="1:30" s="55" customFormat="1" ht="16.5" thickBot="1">
      <c r="A9" s="725" t="s">
        <v>163</v>
      </c>
      <c r="B9" s="726"/>
      <c r="C9" s="726"/>
      <c r="D9" s="726"/>
      <c r="E9" s="726"/>
      <c r="F9" s="726"/>
      <c r="G9" s="726"/>
      <c r="H9" s="726"/>
      <c r="I9" s="726"/>
      <c r="J9" s="726"/>
      <c r="K9" s="726"/>
      <c r="L9" s="726"/>
      <c r="M9" s="726"/>
      <c r="N9" s="726"/>
      <c r="O9" s="726"/>
      <c r="P9" s="726"/>
      <c r="Q9" s="726"/>
      <c r="R9" s="726"/>
      <c r="S9" s="726"/>
      <c r="T9" s="726"/>
      <c r="U9" s="726"/>
      <c r="V9" s="726"/>
      <c r="W9" s="726"/>
      <c r="X9" s="726"/>
      <c r="Y9" s="726"/>
      <c r="Z9" s="726"/>
      <c r="AA9" s="726"/>
      <c r="AB9" s="726"/>
      <c r="AC9" s="726"/>
      <c r="AD9" s="726"/>
    </row>
    <row r="10" spans="1:31" s="61" customFormat="1" ht="31.5">
      <c r="A10" s="356" t="s">
        <v>237</v>
      </c>
      <c r="B10" s="357" t="s">
        <v>80</v>
      </c>
      <c r="C10" s="358"/>
      <c r="D10" s="359"/>
      <c r="E10" s="359"/>
      <c r="F10" s="359"/>
      <c r="G10" s="360">
        <f>G11+G12</f>
        <v>5</v>
      </c>
      <c r="H10" s="360">
        <f>H11+H12</f>
        <v>150</v>
      </c>
      <c r="I10" s="361">
        <f>I11+I12</f>
        <v>8</v>
      </c>
      <c r="J10" s="361">
        <f>J11+J12</f>
        <v>8</v>
      </c>
      <c r="K10" s="361"/>
      <c r="L10" s="361"/>
      <c r="M10" s="361">
        <f>M11+M12</f>
        <v>142</v>
      </c>
      <c r="N10" s="362"/>
      <c r="O10" s="363"/>
      <c r="P10" s="358"/>
      <c r="Q10" s="363"/>
      <c r="R10" s="362"/>
      <c r="S10" s="363"/>
      <c r="T10" s="358"/>
      <c r="U10" s="358"/>
      <c r="V10" s="362"/>
      <c r="W10" s="363"/>
      <c r="X10" s="358"/>
      <c r="Y10" s="364"/>
      <c r="Z10" s="362"/>
      <c r="AA10" s="363"/>
      <c r="AB10" s="362"/>
      <c r="AC10" s="365"/>
      <c r="AD10" s="362"/>
      <c r="AE10" s="365"/>
    </row>
    <row r="11" spans="1:31" s="61" customFormat="1" ht="31.5">
      <c r="A11" s="366" t="s">
        <v>238</v>
      </c>
      <c r="B11" s="367" t="s">
        <v>80</v>
      </c>
      <c r="C11" s="368"/>
      <c r="D11" s="369">
        <v>1</v>
      </c>
      <c r="E11" s="369"/>
      <c r="F11" s="369"/>
      <c r="G11" s="370">
        <v>2</v>
      </c>
      <c r="H11" s="371">
        <f aca="true" t="shared" si="0" ref="H11:H16">G11*30</f>
        <v>60</v>
      </c>
      <c r="I11" s="371">
        <f aca="true" t="shared" si="1" ref="I11:I16">SUM(J11:L11)</f>
        <v>4</v>
      </c>
      <c r="J11" s="372">
        <v>4</v>
      </c>
      <c r="K11" s="372"/>
      <c r="L11" s="372"/>
      <c r="M11" s="373">
        <f aca="true" t="shared" si="2" ref="M11:M16">H11-I11</f>
        <v>56</v>
      </c>
      <c r="N11" s="374">
        <v>4</v>
      </c>
      <c r="O11" s="375">
        <v>0</v>
      </c>
      <c r="P11" s="368"/>
      <c r="Q11" s="375"/>
      <c r="R11" s="374"/>
      <c r="S11" s="375"/>
      <c r="T11" s="368"/>
      <c r="U11" s="368"/>
      <c r="V11" s="374"/>
      <c r="W11" s="375"/>
      <c r="X11" s="368"/>
      <c r="Y11" s="376"/>
      <c r="Z11" s="374"/>
      <c r="AA11" s="375"/>
      <c r="AB11" s="377"/>
      <c r="AC11" s="378"/>
      <c r="AD11" s="377"/>
      <c r="AE11" s="378"/>
    </row>
    <row r="12" spans="1:34" s="61" customFormat="1" ht="31.5">
      <c r="A12" s="366" t="s">
        <v>239</v>
      </c>
      <c r="B12" s="379" t="s">
        <v>80</v>
      </c>
      <c r="C12" s="380">
        <v>3</v>
      </c>
      <c r="D12" s="98"/>
      <c r="E12" s="98"/>
      <c r="F12" s="98"/>
      <c r="G12" s="215">
        <v>3</v>
      </c>
      <c r="H12" s="371">
        <f t="shared" si="0"/>
        <v>90</v>
      </c>
      <c r="I12" s="125">
        <f t="shared" si="1"/>
        <v>4</v>
      </c>
      <c r="J12" s="84">
        <v>4</v>
      </c>
      <c r="K12" s="84"/>
      <c r="L12" s="84"/>
      <c r="M12" s="326">
        <f t="shared" si="2"/>
        <v>86</v>
      </c>
      <c r="N12" s="90"/>
      <c r="O12" s="381"/>
      <c r="P12" s="380">
        <v>4</v>
      </c>
      <c r="Q12" s="382">
        <v>0</v>
      </c>
      <c r="R12" s="383"/>
      <c r="S12" s="382"/>
      <c r="T12" s="328"/>
      <c r="U12" s="328"/>
      <c r="V12" s="383"/>
      <c r="W12" s="382"/>
      <c r="X12" s="328"/>
      <c r="Y12" s="384"/>
      <c r="Z12" s="383"/>
      <c r="AA12" s="382"/>
      <c r="AB12" s="90"/>
      <c r="AC12" s="91"/>
      <c r="AD12" s="90"/>
      <c r="AE12" s="91"/>
      <c r="AH12" s="61">
        <f>Q13+Q14</f>
        <v>0</v>
      </c>
    </row>
    <row r="13" spans="1:31" s="61" customFormat="1" ht="15.75">
      <c r="A13" s="366" t="s">
        <v>240</v>
      </c>
      <c r="B13" s="379" t="s">
        <v>241</v>
      </c>
      <c r="C13" s="380">
        <v>4</v>
      </c>
      <c r="D13" s="98"/>
      <c r="E13" s="98"/>
      <c r="F13" s="98"/>
      <c r="G13" s="215">
        <v>4.5</v>
      </c>
      <c r="H13" s="371">
        <f t="shared" si="0"/>
        <v>135</v>
      </c>
      <c r="I13" s="125">
        <f t="shared" si="1"/>
        <v>4</v>
      </c>
      <c r="J13" s="84">
        <v>4</v>
      </c>
      <c r="K13" s="84"/>
      <c r="L13" s="84"/>
      <c r="M13" s="326">
        <f t="shared" si="2"/>
        <v>131</v>
      </c>
      <c r="N13" s="90"/>
      <c r="O13" s="381"/>
      <c r="P13" s="380"/>
      <c r="Q13" s="381"/>
      <c r="R13" s="90">
        <v>4</v>
      </c>
      <c r="S13" s="381">
        <v>0</v>
      </c>
      <c r="T13" s="380"/>
      <c r="U13" s="380"/>
      <c r="V13" s="90"/>
      <c r="W13" s="381"/>
      <c r="X13" s="380"/>
      <c r="Y13" s="385"/>
      <c r="Z13" s="90"/>
      <c r="AA13" s="381"/>
      <c r="AB13" s="90"/>
      <c r="AC13" s="91"/>
      <c r="AD13" s="90"/>
      <c r="AE13" s="91"/>
    </row>
    <row r="14" spans="1:31" s="61" customFormat="1" ht="15.75">
      <c r="A14" s="366" t="s">
        <v>242</v>
      </c>
      <c r="B14" s="379" t="s">
        <v>83</v>
      </c>
      <c r="C14" s="380">
        <v>4</v>
      </c>
      <c r="D14" s="98"/>
      <c r="E14" s="98"/>
      <c r="F14" s="98"/>
      <c r="G14" s="215">
        <v>3</v>
      </c>
      <c r="H14" s="371">
        <f t="shared" si="0"/>
        <v>90</v>
      </c>
      <c r="I14" s="125">
        <f t="shared" si="1"/>
        <v>4</v>
      </c>
      <c r="J14" s="84">
        <v>4</v>
      </c>
      <c r="K14" s="84"/>
      <c r="L14" s="84"/>
      <c r="M14" s="326">
        <f t="shared" si="2"/>
        <v>86</v>
      </c>
      <c r="N14" s="90"/>
      <c r="O14" s="381"/>
      <c r="P14" s="380"/>
      <c r="Q14" s="381"/>
      <c r="R14" s="90">
        <v>4</v>
      </c>
      <c r="S14" s="381">
        <v>0</v>
      </c>
      <c r="T14" s="380"/>
      <c r="U14" s="380"/>
      <c r="V14" s="90"/>
      <c r="W14" s="381"/>
      <c r="X14" s="380"/>
      <c r="Y14" s="385"/>
      <c r="Z14" s="90"/>
      <c r="AA14" s="381"/>
      <c r="AB14" s="90"/>
      <c r="AC14" s="91"/>
      <c r="AD14" s="90"/>
      <c r="AE14" s="91"/>
    </row>
    <row r="15" spans="1:31" s="61" customFormat="1" ht="31.5">
      <c r="A15" s="366" t="s">
        <v>243</v>
      </c>
      <c r="B15" s="379" t="s">
        <v>244</v>
      </c>
      <c r="C15" s="393">
        <v>6</v>
      </c>
      <c r="D15" s="98"/>
      <c r="E15" s="98"/>
      <c r="F15" s="98"/>
      <c r="G15" s="215">
        <v>3</v>
      </c>
      <c r="H15" s="371">
        <f t="shared" si="0"/>
        <v>90</v>
      </c>
      <c r="I15" s="125">
        <f t="shared" si="1"/>
        <v>4</v>
      </c>
      <c r="J15" s="84">
        <v>4</v>
      </c>
      <c r="K15" s="84"/>
      <c r="L15" s="84"/>
      <c r="M15" s="326">
        <f t="shared" si="2"/>
        <v>86</v>
      </c>
      <c r="N15" s="90"/>
      <c r="O15" s="381"/>
      <c r="P15" s="380"/>
      <c r="Q15" s="381"/>
      <c r="R15" s="90"/>
      <c r="S15" s="381"/>
      <c r="T15" s="380">
        <v>4</v>
      </c>
      <c r="U15" s="380"/>
      <c r="V15" s="90"/>
      <c r="W15" s="381"/>
      <c r="X15" s="380"/>
      <c r="Y15" s="385"/>
      <c r="Z15" s="90"/>
      <c r="AA15" s="381"/>
      <c r="AB15" s="90"/>
      <c r="AC15" s="91"/>
      <c r="AD15" s="90"/>
      <c r="AE15" s="91"/>
    </row>
    <row r="16" spans="1:31" s="61" customFormat="1" ht="21" customHeight="1" thickBot="1">
      <c r="A16" s="386" t="s">
        <v>245</v>
      </c>
      <c r="B16" s="387" t="s">
        <v>146</v>
      </c>
      <c r="C16" s="380">
        <v>6</v>
      </c>
      <c r="D16" s="98"/>
      <c r="E16" s="98"/>
      <c r="F16" s="98"/>
      <c r="G16" s="215">
        <v>4.5</v>
      </c>
      <c r="H16" s="371">
        <f t="shared" si="0"/>
        <v>135</v>
      </c>
      <c r="I16" s="125">
        <f t="shared" si="1"/>
        <v>4</v>
      </c>
      <c r="J16" s="84">
        <v>4</v>
      </c>
      <c r="K16" s="84"/>
      <c r="L16" s="84"/>
      <c r="M16" s="326">
        <f t="shared" si="2"/>
        <v>131</v>
      </c>
      <c r="N16" s="388"/>
      <c r="O16" s="389"/>
      <c r="P16" s="390"/>
      <c r="Q16" s="389"/>
      <c r="R16" s="388"/>
      <c r="S16" s="389"/>
      <c r="T16" s="390">
        <v>4</v>
      </c>
      <c r="U16" s="390">
        <v>0</v>
      </c>
      <c r="V16" s="388"/>
      <c r="W16" s="389"/>
      <c r="X16" s="390"/>
      <c r="Y16" s="391"/>
      <c r="Z16" s="388"/>
      <c r="AA16" s="389"/>
      <c r="AB16" s="388"/>
      <c r="AC16" s="392"/>
      <c r="AD16" s="388"/>
      <c r="AE16" s="392"/>
    </row>
    <row r="17" spans="1:30" s="55" customFormat="1" ht="22.5" customHeight="1" thickBot="1">
      <c r="A17" s="712" t="s">
        <v>200</v>
      </c>
      <c r="B17" s="721"/>
      <c r="C17" s="93"/>
      <c r="D17" s="94"/>
      <c r="E17" s="95"/>
      <c r="F17" s="453">
        <f>F10+F13+F14+F15+F16</f>
        <v>0</v>
      </c>
      <c r="G17" s="454">
        <f>G10+G13+G14+G15+G16</f>
        <v>20</v>
      </c>
      <c r="H17" s="455">
        <f>H10+H13+H14+H15+H16</f>
        <v>600</v>
      </c>
      <c r="I17" s="455">
        <f>I10+I13+I14+I15+I16</f>
        <v>24</v>
      </c>
      <c r="J17" s="455">
        <f>J10+J13+J14+J15+J16</f>
        <v>24</v>
      </c>
      <c r="K17" s="455"/>
      <c r="L17" s="455"/>
      <c r="M17" s="455">
        <f>M10+M13+M14+M15+M16</f>
        <v>576</v>
      </c>
      <c r="N17" s="456">
        <f>SUM(N10:N16)</f>
        <v>4</v>
      </c>
      <c r="O17" s="457">
        <f>SUM(O10:O16)</f>
        <v>0</v>
      </c>
      <c r="P17" s="456">
        <f>SUM(P10:P16)</f>
        <v>4</v>
      </c>
      <c r="Q17" s="457">
        <f>Q13</f>
        <v>0</v>
      </c>
      <c r="R17" s="456">
        <f>SUM(R10:R16)</f>
        <v>8</v>
      </c>
      <c r="S17" s="457">
        <f>SUM(S10:S16)</f>
        <v>0</v>
      </c>
      <c r="T17" s="456">
        <f>SUM(T10:T16)</f>
        <v>8</v>
      </c>
      <c r="U17" s="457">
        <f>U16</f>
        <v>0</v>
      </c>
      <c r="V17" s="457">
        <f>V16</f>
        <v>0</v>
      </c>
      <c r="W17" s="457">
        <f>SUM(W10:W16)</f>
        <v>0</v>
      </c>
      <c r="X17" s="456">
        <f>SUM(X10:X16)</f>
        <v>0</v>
      </c>
      <c r="Y17" s="457">
        <f>Y15</f>
        <v>0</v>
      </c>
      <c r="Z17" s="456">
        <f>SUM(Z10:Z16)</f>
        <v>0</v>
      </c>
      <c r="AA17" s="457">
        <f>SUM(AA10:AA16)</f>
        <v>0</v>
      </c>
      <c r="AB17" s="456">
        <f>SUM(AB10:AB16)</f>
        <v>0</v>
      </c>
      <c r="AC17" s="457">
        <f>SUM(AC10:AC16)</f>
        <v>0</v>
      </c>
      <c r="AD17" s="458">
        <f>SUM(AD10:AD16)</f>
        <v>0</v>
      </c>
    </row>
    <row r="18" spans="1:30" s="55" customFormat="1" ht="18.75" customHeight="1" thickBot="1">
      <c r="A18" s="722" t="s">
        <v>196</v>
      </c>
      <c r="B18" s="723"/>
      <c r="C18" s="723"/>
      <c r="D18" s="723"/>
      <c r="E18" s="723"/>
      <c r="F18" s="723"/>
      <c r="G18" s="723"/>
      <c r="H18" s="723"/>
      <c r="I18" s="723"/>
      <c r="J18" s="723"/>
      <c r="K18" s="723"/>
      <c r="L18" s="723"/>
      <c r="M18" s="724"/>
      <c r="N18" s="724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</row>
    <row r="19" spans="1:30" s="62" customFormat="1" ht="38.25" customHeight="1" thickBot="1">
      <c r="A19" s="172">
        <v>1</v>
      </c>
      <c r="B19" s="173" t="s">
        <v>84</v>
      </c>
      <c r="C19" s="174"/>
      <c r="D19" s="175"/>
      <c r="E19" s="176"/>
      <c r="F19" s="177">
        <f>F20+F21</f>
        <v>7</v>
      </c>
      <c r="G19" s="178">
        <f>G20+G21</f>
        <v>210</v>
      </c>
      <c r="H19" s="179">
        <f>H20+H21</f>
        <v>8</v>
      </c>
      <c r="I19" s="179">
        <f>I20+I21</f>
        <v>8</v>
      </c>
      <c r="J19" s="180"/>
      <c r="K19" s="179">
        <v>0</v>
      </c>
      <c r="L19" s="181">
        <f>G19-H19</f>
        <v>202</v>
      </c>
      <c r="M19" s="158"/>
      <c r="N19" s="159"/>
      <c r="O19" s="158"/>
      <c r="P19" s="159"/>
      <c r="Q19" s="158"/>
      <c r="R19" s="159"/>
      <c r="S19" s="158"/>
      <c r="T19" s="159"/>
      <c r="U19" s="158"/>
      <c r="V19" s="159"/>
      <c r="W19" s="158"/>
      <c r="X19" s="159"/>
      <c r="Y19" s="158"/>
      <c r="Z19" s="159"/>
      <c r="AA19" s="158"/>
      <c r="AB19" s="159"/>
      <c r="AC19" s="158"/>
      <c r="AD19" s="159"/>
    </row>
    <row r="20" spans="1:30" s="62" customFormat="1" ht="39.75" customHeight="1" thickBot="1">
      <c r="A20" s="165" t="s">
        <v>81</v>
      </c>
      <c r="B20" s="166" t="s">
        <v>85</v>
      </c>
      <c r="C20" s="394"/>
      <c r="D20" s="395">
        <v>3</v>
      </c>
      <c r="E20" s="396"/>
      <c r="F20" s="397">
        <v>4</v>
      </c>
      <c r="G20" s="169">
        <f aca="true" t="shared" si="3" ref="G20:G32">F20*30</f>
        <v>120</v>
      </c>
      <c r="H20" s="170">
        <v>4</v>
      </c>
      <c r="I20" s="170">
        <v>4</v>
      </c>
      <c r="J20" s="167"/>
      <c r="K20" s="171">
        <v>0</v>
      </c>
      <c r="L20" s="81">
        <f>G20-H20</f>
        <v>116</v>
      </c>
      <c r="M20" s="203"/>
      <c r="N20" s="188"/>
      <c r="O20" s="187">
        <v>4</v>
      </c>
      <c r="P20" s="406">
        <v>0</v>
      </c>
      <c r="Q20" s="203"/>
      <c r="R20" s="188"/>
      <c r="S20" s="203"/>
      <c r="T20" s="188"/>
      <c r="U20" s="203"/>
      <c r="V20" s="188"/>
      <c r="W20" s="203"/>
      <c r="X20" s="188"/>
      <c r="Y20" s="203"/>
      <c r="Z20" s="188"/>
      <c r="AA20" s="203"/>
      <c r="AB20" s="188"/>
      <c r="AC20" s="203"/>
      <c r="AD20" s="188"/>
    </row>
    <row r="21" spans="1:30" s="62" customFormat="1" ht="36" customHeight="1" thickBot="1">
      <c r="A21" s="182" t="s">
        <v>82</v>
      </c>
      <c r="B21" s="183" t="s">
        <v>86</v>
      </c>
      <c r="C21" s="398" t="s">
        <v>152</v>
      </c>
      <c r="D21" s="399"/>
      <c r="E21" s="400"/>
      <c r="F21" s="401">
        <v>3</v>
      </c>
      <c r="G21" s="185">
        <f t="shared" si="3"/>
        <v>90</v>
      </c>
      <c r="H21" s="92">
        <v>4</v>
      </c>
      <c r="I21" s="92">
        <v>4</v>
      </c>
      <c r="J21" s="184"/>
      <c r="K21" s="114"/>
      <c r="L21" s="186">
        <f aca="true" t="shared" si="4" ref="L21:L31">G21-H21</f>
        <v>86</v>
      </c>
      <c r="M21" s="115"/>
      <c r="N21" s="116"/>
      <c r="O21" s="115"/>
      <c r="P21" s="116"/>
      <c r="Q21" s="195">
        <v>4</v>
      </c>
      <c r="R21" s="281">
        <v>0</v>
      </c>
      <c r="S21" s="115"/>
      <c r="T21" s="116"/>
      <c r="U21" s="115"/>
      <c r="V21" s="116"/>
      <c r="W21" s="115"/>
      <c r="X21" s="116"/>
      <c r="Y21" s="115"/>
      <c r="Z21" s="116"/>
      <c r="AA21" s="115"/>
      <c r="AB21" s="116"/>
      <c r="AC21" s="115"/>
      <c r="AD21" s="116"/>
    </row>
    <row r="22" spans="1:30" s="62" customFormat="1" ht="19.5" customHeight="1" thickBot="1">
      <c r="A22" s="172">
        <v>2</v>
      </c>
      <c r="B22" s="227" t="s">
        <v>87</v>
      </c>
      <c r="C22" s="402"/>
      <c r="D22" s="403"/>
      <c r="E22" s="404"/>
      <c r="F22" s="405">
        <f>F23+F24</f>
        <v>6</v>
      </c>
      <c r="G22" s="178">
        <f>G23+G24</f>
        <v>180</v>
      </c>
      <c r="H22" s="192">
        <f>H23+H24</f>
        <v>20</v>
      </c>
      <c r="I22" s="192">
        <v>6</v>
      </c>
      <c r="J22" s="193">
        <v>12</v>
      </c>
      <c r="K22" s="179">
        <v>0</v>
      </c>
      <c r="L22" s="194">
        <f>G22-H22</f>
        <v>160</v>
      </c>
      <c r="M22" s="154"/>
      <c r="N22" s="123"/>
      <c r="O22" s="154"/>
      <c r="P22" s="123"/>
      <c r="Q22" s="154"/>
      <c r="R22" s="123"/>
      <c r="S22" s="154"/>
      <c r="T22" s="123"/>
      <c r="U22" s="154"/>
      <c r="V22" s="123"/>
      <c r="W22" s="154"/>
      <c r="X22" s="123"/>
      <c r="Y22" s="154"/>
      <c r="Z22" s="123"/>
      <c r="AA22" s="154"/>
      <c r="AB22" s="123"/>
      <c r="AC22" s="154"/>
      <c r="AD22" s="123"/>
    </row>
    <row r="23" spans="1:30" s="62" customFormat="1" ht="19.5" customHeight="1" thickBot="1">
      <c r="A23" s="165" t="s">
        <v>88</v>
      </c>
      <c r="B23" s="166" t="s">
        <v>87</v>
      </c>
      <c r="C23" s="187"/>
      <c r="D23" s="170">
        <v>1</v>
      </c>
      <c r="E23" s="188"/>
      <c r="F23" s="397">
        <v>4.5</v>
      </c>
      <c r="G23" s="169">
        <f t="shared" si="3"/>
        <v>135</v>
      </c>
      <c r="H23" s="170">
        <v>8</v>
      </c>
      <c r="I23" s="100" t="s">
        <v>248</v>
      </c>
      <c r="J23" s="100" t="s">
        <v>248</v>
      </c>
      <c r="K23" s="100"/>
      <c r="L23" s="81">
        <f t="shared" si="4"/>
        <v>127</v>
      </c>
      <c r="M23" s="200">
        <v>8</v>
      </c>
      <c r="N23" s="280">
        <v>0</v>
      </c>
      <c r="O23" s="200"/>
      <c r="P23" s="280"/>
      <c r="Q23" s="200"/>
      <c r="R23" s="280"/>
      <c r="S23" s="200"/>
      <c r="T23" s="280"/>
      <c r="U23" s="200"/>
      <c r="V23" s="280"/>
      <c r="W23" s="200"/>
      <c r="X23" s="280"/>
      <c r="Y23" s="200"/>
      <c r="Z23" s="280"/>
      <c r="AA23" s="200"/>
      <c r="AB23" s="280"/>
      <c r="AC23" s="200"/>
      <c r="AD23" s="280"/>
    </row>
    <row r="24" spans="1:30" s="62" customFormat="1" ht="19.5" customHeight="1" thickBot="1">
      <c r="A24" s="182" t="s">
        <v>89</v>
      </c>
      <c r="B24" s="183" t="s">
        <v>90</v>
      </c>
      <c r="C24" s="195">
        <v>3</v>
      </c>
      <c r="D24" s="112"/>
      <c r="E24" s="116"/>
      <c r="F24" s="401">
        <v>1.5</v>
      </c>
      <c r="G24" s="185">
        <f t="shared" si="3"/>
        <v>45</v>
      </c>
      <c r="H24" s="92">
        <v>12</v>
      </c>
      <c r="I24" s="100" t="s">
        <v>249</v>
      </c>
      <c r="J24" s="100" t="s">
        <v>248</v>
      </c>
      <c r="K24" s="114">
        <v>0</v>
      </c>
      <c r="L24" s="186">
        <f t="shared" si="4"/>
        <v>33</v>
      </c>
      <c r="M24" s="101"/>
      <c r="N24" s="102"/>
      <c r="O24" s="101">
        <v>8</v>
      </c>
      <c r="P24" s="102">
        <v>4</v>
      </c>
      <c r="Q24" s="101"/>
      <c r="R24" s="102"/>
      <c r="S24" s="101"/>
      <c r="T24" s="102"/>
      <c r="U24" s="101"/>
      <c r="V24" s="102"/>
      <c r="W24" s="101"/>
      <c r="X24" s="102"/>
      <c r="Y24" s="101"/>
      <c r="Z24" s="102"/>
      <c r="AA24" s="101"/>
      <c r="AB24" s="102"/>
      <c r="AC24" s="101"/>
      <c r="AD24" s="102"/>
    </row>
    <row r="25" spans="1:30" s="62" customFormat="1" ht="19.5" customHeight="1" thickBot="1">
      <c r="A25" s="197" t="s">
        <v>30</v>
      </c>
      <c r="B25" s="227" t="s">
        <v>164</v>
      </c>
      <c r="C25" s="189"/>
      <c r="D25" s="190"/>
      <c r="E25" s="191"/>
      <c r="F25" s="177">
        <f>F26+F27+F28</f>
        <v>15</v>
      </c>
      <c r="G25" s="178">
        <f>G26+G27+G28</f>
        <v>450</v>
      </c>
      <c r="H25" s="192">
        <f>H26+H27+H28</f>
        <v>24</v>
      </c>
      <c r="I25" s="192">
        <v>18</v>
      </c>
      <c r="J25" s="198"/>
      <c r="K25" s="179">
        <v>6</v>
      </c>
      <c r="L25" s="194">
        <f>L26+L27+L28</f>
        <v>426</v>
      </c>
      <c r="M25" s="154"/>
      <c r="N25" s="123"/>
      <c r="O25" s="154"/>
      <c r="P25" s="123"/>
      <c r="Q25" s="154"/>
      <c r="R25" s="123"/>
      <c r="S25" s="154"/>
      <c r="T25" s="123"/>
      <c r="U25" s="154"/>
      <c r="V25" s="123"/>
      <c r="W25" s="154"/>
      <c r="X25" s="123"/>
      <c r="Y25" s="154"/>
      <c r="Z25" s="123"/>
      <c r="AA25" s="154"/>
      <c r="AB25" s="123"/>
      <c r="AC25" s="154"/>
      <c r="AD25" s="123"/>
    </row>
    <row r="26" spans="1:30" s="62" customFormat="1" ht="18.75" customHeight="1" thickBot="1">
      <c r="A26" s="165" t="s">
        <v>165</v>
      </c>
      <c r="B26" s="166" t="s">
        <v>91</v>
      </c>
      <c r="C26" s="187">
        <v>4</v>
      </c>
      <c r="D26" s="196"/>
      <c r="E26" s="188"/>
      <c r="F26" s="168">
        <v>4.5</v>
      </c>
      <c r="G26" s="169">
        <f t="shared" si="3"/>
        <v>135</v>
      </c>
      <c r="H26" s="170">
        <v>8</v>
      </c>
      <c r="I26" s="100" t="s">
        <v>250</v>
      </c>
      <c r="J26" s="407"/>
      <c r="K26" s="100" t="s">
        <v>251</v>
      </c>
      <c r="L26" s="81">
        <f t="shared" si="4"/>
        <v>127</v>
      </c>
      <c r="M26" s="203"/>
      <c r="N26" s="188"/>
      <c r="O26" s="203"/>
      <c r="P26" s="188"/>
      <c r="Q26" s="187">
        <v>8</v>
      </c>
      <c r="R26" s="188"/>
      <c r="S26" s="203"/>
      <c r="T26" s="188"/>
      <c r="U26" s="203"/>
      <c r="V26" s="188"/>
      <c r="W26" s="203"/>
      <c r="X26" s="188"/>
      <c r="Y26" s="203"/>
      <c r="Z26" s="188"/>
      <c r="AA26" s="203"/>
      <c r="AB26" s="188"/>
      <c r="AC26" s="203"/>
      <c r="AD26" s="188"/>
    </row>
    <row r="27" spans="1:30" s="62" customFormat="1" ht="18.75" customHeight="1" thickBot="1">
      <c r="A27" s="82" t="s">
        <v>166</v>
      </c>
      <c r="B27" s="96" t="s">
        <v>92</v>
      </c>
      <c r="C27" s="86">
        <v>3</v>
      </c>
      <c r="D27" s="100"/>
      <c r="E27" s="89"/>
      <c r="F27" s="128">
        <v>5</v>
      </c>
      <c r="G27" s="127">
        <f t="shared" si="3"/>
        <v>150</v>
      </c>
      <c r="H27" s="170">
        <v>8</v>
      </c>
      <c r="I27" s="100" t="s">
        <v>250</v>
      </c>
      <c r="J27" s="407"/>
      <c r="K27" s="100" t="s">
        <v>251</v>
      </c>
      <c r="L27" s="99">
        <f t="shared" si="4"/>
        <v>142</v>
      </c>
      <c r="M27" s="88"/>
      <c r="N27" s="89"/>
      <c r="O27" s="86">
        <v>8</v>
      </c>
      <c r="P27" s="87"/>
      <c r="Q27" s="88"/>
      <c r="R27" s="89"/>
      <c r="S27" s="88"/>
      <c r="T27" s="89"/>
      <c r="U27" s="88"/>
      <c r="V27" s="89"/>
      <c r="W27" s="88"/>
      <c r="X27" s="89"/>
      <c r="Y27" s="88"/>
      <c r="Z27" s="89"/>
      <c r="AA27" s="88"/>
      <c r="AB27" s="89"/>
      <c r="AC27" s="88"/>
      <c r="AD27" s="89"/>
    </row>
    <row r="28" spans="1:30" s="62" customFormat="1" ht="18.75" customHeight="1" thickBot="1">
      <c r="A28" s="182" t="s">
        <v>167</v>
      </c>
      <c r="B28" s="183" t="s">
        <v>93</v>
      </c>
      <c r="C28" s="195">
        <v>1</v>
      </c>
      <c r="D28" s="112"/>
      <c r="E28" s="116"/>
      <c r="F28" s="199">
        <v>5.5</v>
      </c>
      <c r="G28" s="185">
        <f t="shared" si="3"/>
        <v>165</v>
      </c>
      <c r="H28" s="170">
        <v>8</v>
      </c>
      <c r="I28" s="100" t="s">
        <v>250</v>
      </c>
      <c r="J28" s="407"/>
      <c r="K28" s="100" t="s">
        <v>251</v>
      </c>
      <c r="L28" s="186">
        <f t="shared" si="4"/>
        <v>157</v>
      </c>
      <c r="M28" s="195">
        <v>8</v>
      </c>
      <c r="N28" s="281"/>
      <c r="O28" s="195"/>
      <c r="P28" s="281"/>
      <c r="Q28" s="195"/>
      <c r="R28" s="281"/>
      <c r="S28" s="195"/>
      <c r="T28" s="281"/>
      <c r="U28" s="195"/>
      <c r="V28" s="281"/>
      <c r="W28" s="195"/>
      <c r="X28" s="281"/>
      <c r="Y28" s="195"/>
      <c r="Z28" s="281"/>
      <c r="AA28" s="195"/>
      <c r="AB28" s="281"/>
      <c r="AC28" s="195"/>
      <c r="AD28" s="281"/>
    </row>
    <row r="29" spans="1:30" s="62" customFormat="1" ht="20.25" customHeight="1" thickBot="1">
      <c r="A29" s="172">
        <v>4</v>
      </c>
      <c r="B29" s="173" t="s">
        <v>94</v>
      </c>
      <c r="C29" s="201"/>
      <c r="D29" s="190"/>
      <c r="E29" s="191"/>
      <c r="F29" s="202">
        <f>F30+F31</f>
        <v>13</v>
      </c>
      <c r="G29" s="178">
        <f t="shared" si="3"/>
        <v>390</v>
      </c>
      <c r="H29" s="192">
        <f>H30+H31</f>
        <v>28</v>
      </c>
      <c r="I29" s="192">
        <v>18</v>
      </c>
      <c r="J29" s="193"/>
      <c r="K29" s="232">
        <v>10</v>
      </c>
      <c r="L29" s="282">
        <f>G29-H29</f>
        <v>362</v>
      </c>
      <c r="M29" s="154"/>
      <c r="N29" s="123"/>
      <c r="O29" s="154"/>
      <c r="P29" s="123"/>
      <c r="Q29" s="154"/>
      <c r="R29" s="123"/>
      <c r="S29" s="154"/>
      <c r="T29" s="123"/>
      <c r="U29" s="154"/>
      <c r="V29" s="123"/>
      <c r="W29" s="154"/>
      <c r="X29" s="123"/>
      <c r="Y29" s="154"/>
      <c r="Z29" s="123"/>
      <c r="AA29" s="154"/>
      <c r="AB29" s="123"/>
      <c r="AC29" s="154"/>
      <c r="AD29" s="123"/>
    </row>
    <row r="30" spans="1:30" s="62" customFormat="1" ht="34.5" customHeight="1">
      <c r="A30" s="196" t="s">
        <v>168</v>
      </c>
      <c r="B30" s="218" t="s">
        <v>96</v>
      </c>
      <c r="C30" s="170">
        <v>1</v>
      </c>
      <c r="D30" s="196"/>
      <c r="E30" s="196"/>
      <c r="F30" s="219">
        <v>8</v>
      </c>
      <c r="G30" s="226">
        <f t="shared" si="3"/>
        <v>240</v>
      </c>
      <c r="H30" s="170">
        <v>16</v>
      </c>
      <c r="I30" s="100" t="s">
        <v>252</v>
      </c>
      <c r="J30" s="407"/>
      <c r="K30" s="100" t="s">
        <v>253</v>
      </c>
      <c r="L30" s="171">
        <f t="shared" si="4"/>
        <v>224</v>
      </c>
      <c r="M30" s="108">
        <v>12</v>
      </c>
      <c r="N30" s="280">
        <v>4</v>
      </c>
      <c r="O30" s="200"/>
      <c r="P30" s="280"/>
      <c r="Q30" s="200"/>
      <c r="R30" s="280"/>
      <c r="S30" s="200"/>
      <c r="T30" s="280"/>
      <c r="U30" s="200"/>
      <c r="V30" s="280"/>
      <c r="W30" s="200"/>
      <c r="X30" s="280"/>
      <c r="Y30" s="200"/>
      <c r="Z30" s="280"/>
      <c r="AA30" s="200"/>
      <c r="AB30" s="280"/>
      <c r="AC30" s="200"/>
      <c r="AD30" s="280"/>
    </row>
    <row r="31" spans="1:30" s="62" customFormat="1" ht="30.75" customHeight="1" thickBot="1">
      <c r="A31" s="112" t="s">
        <v>169</v>
      </c>
      <c r="B31" s="233" t="s">
        <v>194</v>
      </c>
      <c r="C31" s="112" t="s">
        <v>30</v>
      </c>
      <c r="D31" s="184"/>
      <c r="E31" s="112"/>
      <c r="F31" s="440">
        <v>5</v>
      </c>
      <c r="G31" s="441">
        <f t="shared" si="3"/>
        <v>150</v>
      </c>
      <c r="H31" s="302">
        <v>12</v>
      </c>
      <c r="I31" s="442" t="s">
        <v>246</v>
      </c>
      <c r="J31" s="443"/>
      <c r="K31" s="442" t="s">
        <v>247</v>
      </c>
      <c r="L31" s="434">
        <f t="shared" si="4"/>
        <v>138</v>
      </c>
      <c r="M31" s="444"/>
      <c r="N31" s="445"/>
      <c r="O31" s="446">
        <v>8</v>
      </c>
      <c r="P31" s="445">
        <v>4</v>
      </c>
      <c r="Q31" s="446"/>
      <c r="R31" s="445"/>
      <c r="S31" s="446"/>
      <c r="T31" s="445"/>
      <c r="U31" s="446"/>
      <c r="V31" s="445"/>
      <c r="W31" s="446"/>
      <c r="X31" s="445"/>
      <c r="Y31" s="446"/>
      <c r="Z31" s="445"/>
      <c r="AA31" s="446"/>
      <c r="AB31" s="445"/>
      <c r="AC31" s="446"/>
      <c r="AD31" s="445"/>
    </row>
    <row r="32" spans="1:30" s="62" customFormat="1" ht="16.5" thickBot="1">
      <c r="A32" s="712" t="s">
        <v>201</v>
      </c>
      <c r="B32" s="713"/>
      <c r="C32" s="105"/>
      <c r="D32" s="106"/>
      <c r="E32" s="107"/>
      <c r="F32" s="447">
        <f>F19+F22+F25+F29</f>
        <v>41</v>
      </c>
      <c r="G32" s="448">
        <f t="shared" si="3"/>
        <v>1230</v>
      </c>
      <c r="H32" s="447">
        <f>H19+H22+H26+H27+H28+H29</f>
        <v>80</v>
      </c>
      <c r="I32" s="447">
        <f>I22+I19+I25+I29</f>
        <v>50</v>
      </c>
      <c r="J32" s="447">
        <f>J22+J19+J25+J29</f>
        <v>12</v>
      </c>
      <c r="K32" s="447">
        <f>K22+K19+K25+K29</f>
        <v>16</v>
      </c>
      <c r="L32" s="447">
        <f>L19+L22+L26+L27+L28+L29</f>
        <v>1150</v>
      </c>
      <c r="M32" s="449">
        <f>SUM(M19:M31)</f>
        <v>28</v>
      </c>
      <c r="N32" s="450">
        <f>SUM(N19:N31)</f>
        <v>4</v>
      </c>
      <c r="O32" s="449">
        <f>O24+O27+O31</f>
        <v>24</v>
      </c>
      <c r="P32" s="451">
        <f>SUM(P19:P31)</f>
        <v>8</v>
      </c>
      <c r="Q32" s="449">
        <f>Q19+Q20+Q21+Q22+Q23+Q24+Q26+Q27+Q28+Q29+Q30+Q31</f>
        <v>12</v>
      </c>
      <c r="R32" s="450">
        <f>R19+R20+R21+R22+R23+R24+R26+R27+R28+R29+R30+R31</f>
        <v>0</v>
      </c>
      <c r="S32" s="452">
        <f aca="true" t="shared" si="5" ref="S32:AD32">SUM(S19:S31)</f>
        <v>0</v>
      </c>
      <c r="T32" s="450">
        <f t="shared" si="5"/>
        <v>0</v>
      </c>
      <c r="U32" s="452">
        <f t="shared" si="5"/>
        <v>0</v>
      </c>
      <c r="V32" s="450">
        <f t="shared" si="5"/>
        <v>0</v>
      </c>
      <c r="W32" s="452">
        <f t="shared" si="5"/>
        <v>0</v>
      </c>
      <c r="X32" s="450">
        <f t="shared" si="5"/>
        <v>0</v>
      </c>
      <c r="Y32" s="452">
        <f t="shared" si="5"/>
        <v>0</v>
      </c>
      <c r="Z32" s="450">
        <f t="shared" si="5"/>
        <v>0</v>
      </c>
      <c r="AA32" s="452">
        <f t="shared" si="5"/>
        <v>0</v>
      </c>
      <c r="AB32" s="450">
        <f t="shared" si="5"/>
        <v>0</v>
      </c>
      <c r="AC32" s="452">
        <f t="shared" si="5"/>
        <v>0</v>
      </c>
      <c r="AD32" s="450">
        <f t="shared" si="5"/>
        <v>0</v>
      </c>
    </row>
    <row r="33" spans="1:30" s="62" customFormat="1" ht="19.5" customHeight="1" thickBot="1">
      <c r="A33" s="714" t="s">
        <v>197</v>
      </c>
      <c r="B33" s="715"/>
      <c r="C33" s="716"/>
      <c r="D33" s="716"/>
      <c r="E33" s="716"/>
      <c r="F33" s="716"/>
      <c r="G33" s="716"/>
      <c r="H33" s="716"/>
      <c r="I33" s="716"/>
      <c r="J33" s="716"/>
      <c r="K33" s="716"/>
      <c r="L33" s="716"/>
      <c r="M33" s="715"/>
      <c r="N33" s="715"/>
      <c r="O33" s="715"/>
      <c r="P33" s="715"/>
      <c r="Q33" s="715"/>
      <c r="R33" s="715"/>
      <c r="S33" s="715"/>
      <c r="T33" s="715"/>
      <c r="U33" s="715"/>
      <c r="V33" s="715"/>
      <c r="W33" s="715"/>
      <c r="X33" s="715"/>
      <c r="Y33" s="715"/>
      <c r="Z33" s="715"/>
      <c r="AA33" s="715"/>
      <c r="AB33" s="715"/>
      <c r="AC33" s="715"/>
      <c r="AD33" s="715"/>
    </row>
    <row r="34" spans="1:30" s="62" customFormat="1" ht="19.5" customHeight="1">
      <c r="A34" s="206">
        <v>1</v>
      </c>
      <c r="B34" s="265" t="s">
        <v>103</v>
      </c>
      <c r="C34" s="208">
        <v>7</v>
      </c>
      <c r="D34" s="109"/>
      <c r="E34" s="109"/>
      <c r="F34" s="209">
        <v>5</v>
      </c>
      <c r="G34" s="210">
        <f>F34*30</f>
        <v>150</v>
      </c>
      <c r="H34" s="84">
        <v>6</v>
      </c>
      <c r="I34" s="100" t="s">
        <v>248</v>
      </c>
      <c r="J34" s="407"/>
      <c r="K34" s="100" t="s">
        <v>254</v>
      </c>
      <c r="L34" s="98">
        <f>G34-H34</f>
        <v>144</v>
      </c>
      <c r="M34" s="130"/>
      <c r="N34" s="100"/>
      <c r="O34" s="100"/>
      <c r="P34" s="100"/>
      <c r="Q34" s="100"/>
      <c r="R34" s="100"/>
      <c r="S34" s="100"/>
      <c r="T34" s="100"/>
      <c r="U34" s="97">
        <v>4</v>
      </c>
      <c r="V34" s="97">
        <v>2</v>
      </c>
      <c r="W34" s="100"/>
      <c r="X34" s="100"/>
      <c r="Y34" s="100"/>
      <c r="Z34" s="100"/>
      <c r="AA34" s="100"/>
      <c r="AB34" s="100"/>
      <c r="AC34" s="100"/>
      <c r="AD34" s="100"/>
    </row>
    <row r="35" spans="1:30" s="62" customFormat="1" ht="19.5" customHeight="1">
      <c r="A35" s="205">
        <v>2</v>
      </c>
      <c r="B35" s="266" t="s">
        <v>105</v>
      </c>
      <c r="C35" s="97"/>
      <c r="D35" s="100" t="s">
        <v>99</v>
      </c>
      <c r="E35" s="100"/>
      <c r="F35" s="209">
        <v>3</v>
      </c>
      <c r="G35" s="210">
        <f>F35*30</f>
        <v>90</v>
      </c>
      <c r="H35" s="84">
        <v>6</v>
      </c>
      <c r="I35" s="100" t="s">
        <v>248</v>
      </c>
      <c r="J35" s="407"/>
      <c r="K35" s="100" t="s">
        <v>254</v>
      </c>
      <c r="L35" s="98">
        <v>82</v>
      </c>
      <c r="M35" s="130"/>
      <c r="N35" s="89"/>
      <c r="O35" s="88"/>
      <c r="P35" s="89"/>
      <c r="Q35" s="88"/>
      <c r="R35" s="89"/>
      <c r="S35" s="86">
        <v>4</v>
      </c>
      <c r="T35" s="87">
        <v>2</v>
      </c>
      <c r="U35" s="88"/>
      <c r="V35" s="89"/>
      <c r="W35" s="88"/>
      <c r="X35" s="89"/>
      <c r="Y35" s="88"/>
      <c r="Z35" s="89"/>
      <c r="AA35" s="88"/>
      <c r="AB35" s="89"/>
      <c r="AC35" s="88"/>
      <c r="AD35" s="89"/>
    </row>
    <row r="36" spans="1:30" s="62" customFormat="1" ht="19.5" customHeight="1">
      <c r="A36" s="84">
        <v>3</v>
      </c>
      <c r="B36" s="265" t="s">
        <v>108</v>
      </c>
      <c r="C36" s="97">
        <v>4</v>
      </c>
      <c r="D36" s="97"/>
      <c r="E36" s="100"/>
      <c r="F36" s="215">
        <v>5</v>
      </c>
      <c r="G36" s="210">
        <f>F36*30</f>
        <v>150</v>
      </c>
      <c r="H36" s="84">
        <v>6</v>
      </c>
      <c r="I36" s="100" t="s">
        <v>248</v>
      </c>
      <c r="J36" s="407"/>
      <c r="K36" s="100" t="s">
        <v>254</v>
      </c>
      <c r="L36" s="98">
        <f>G36-H36</f>
        <v>144</v>
      </c>
      <c r="M36" s="130"/>
      <c r="N36" s="100"/>
      <c r="O36" s="100"/>
      <c r="P36" s="100"/>
      <c r="Q36" s="97">
        <v>4</v>
      </c>
      <c r="R36" s="97">
        <v>2</v>
      </c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</row>
    <row r="37" spans="1:30" s="62" customFormat="1" ht="19.5" customHeight="1" thickBot="1">
      <c r="A37" s="92">
        <v>4</v>
      </c>
      <c r="B37" s="267" t="s">
        <v>128</v>
      </c>
      <c r="C37" s="92"/>
      <c r="D37" s="92">
        <v>12</v>
      </c>
      <c r="E37" s="268"/>
      <c r="F37" s="244">
        <v>3</v>
      </c>
      <c r="G37" s="126">
        <f>F37*30</f>
        <v>90</v>
      </c>
      <c r="H37" s="92">
        <v>4</v>
      </c>
      <c r="I37" s="235">
        <v>4</v>
      </c>
      <c r="J37" s="92"/>
      <c r="K37" s="114">
        <f>H37-I37</f>
        <v>0</v>
      </c>
      <c r="L37" s="114">
        <f>G37-H37</f>
        <v>86</v>
      </c>
      <c r="M37" s="250"/>
      <c r="N37" s="116"/>
      <c r="O37" s="115"/>
      <c r="P37" s="116"/>
      <c r="Q37" s="115"/>
      <c r="R37" s="116"/>
      <c r="S37" s="115"/>
      <c r="T37" s="116"/>
      <c r="U37" s="115"/>
      <c r="V37" s="116"/>
      <c r="W37" s="115"/>
      <c r="X37" s="116"/>
      <c r="Y37" s="115"/>
      <c r="Z37" s="116"/>
      <c r="AA37" s="195">
        <v>4</v>
      </c>
      <c r="AB37" s="281">
        <v>0</v>
      </c>
      <c r="AC37" s="115"/>
      <c r="AD37" s="116"/>
    </row>
    <row r="38" spans="1:30" s="62" customFormat="1" ht="19.5" customHeight="1" thickBot="1">
      <c r="A38" s="172">
        <v>5</v>
      </c>
      <c r="B38" s="227" t="s">
        <v>110</v>
      </c>
      <c r="C38" s="189"/>
      <c r="D38" s="198"/>
      <c r="E38" s="228"/>
      <c r="F38" s="229">
        <f>F39+F40</f>
        <v>6.5</v>
      </c>
      <c r="G38" s="230">
        <f>G39+G40</f>
        <v>195</v>
      </c>
      <c r="H38" s="193">
        <f>H39+H40</f>
        <v>8</v>
      </c>
      <c r="I38" s="193">
        <f>I39+I40</f>
        <v>4</v>
      </c>
      <c r="J38" s="231"/>
      <c r="K38" s="179">
        <f>K39+K40</f>
        <v>4</v>
      </c>
      <c r="L38" s="194">
        <f>L39+L40</f>
        <v>187</v>
      </c>
      <c r="M38" s="201"/>
      <c r="N38" s="191"/>
      <c r="O38" s="201"/>
      <c r="P38" s="191"/>
      <c r="Q38" s="201"/>
      <c r="R38" s="191"/>
      <c r="S38" s="201"/>
      <c r="T38" s="191"/>
      <c r="U38" s="201"/>
      <c r="V38" s="191"/>
      <c r="W38" s="201"/>
      <c r="X38" s="191"/>
      <c r="Y38" s="201"/>
      <c r="Z38" s="191"/>
      <c r="AA38" s="201"/>
      <c r="AB38" s="191"/>
      <c r="AC38" s="201"/>
      <c r="AD38" s="191"/>
    </row>
    <row r="39" spans="1:30" s="62" customFormat="1" ht="19.5" customHeight="1">
      <c r="A39" s="165" t="s">
        <v>170</v>
      </c>
      <c r="B39" s="269" t="s">
        <v>148</v>
      </c>
      <c r="C39" s="167">
        <v>6</v>
      </c>
      <c r="D39" s="167"/>
      <c r="E39" s="196"/>
      <c r="F39" s="219">
        <v>5</v>
      </c>
      <c r="G39" s="220">
        <f aca="true" t="shared" si="6" ref="G39:G45">F39*30</f>
        <v>150</v>
      </c>
      <c r="H39" s="226">
        <v>4</v>
      </c>
      <c r="I39" s="226">
        <v>4</v>
      </c>
      <c r="J39" s="170"/>
      <c r="K39" s="171"/>
      <c r="L39" s="171">
        <f aca="true" t="shared" si="7" ref="L39:L45">G39-H39</f>
        <v>146</v>
      </c>
      <c r="M39" s="271"/>
      <c r="N39" s="188"/>
      <c r="O39" s="203"/>
      <c r="P39" s="188"/>
      <c r="Q39" s="203"/>
      <c r="R39" s="188"/>
      <c r="S39" s="187">
        <v>4</v>
      </c>
      <c r="T39" s="406">
        <v>0</v>
      </c>
      <c r="U39" s="203"/>
      <c r="V39" s="188"/>
      <c r="W39" s="203"/>
      <c r="X39" s="188"/>
      <c r="Y39" s="203"/>
      <c r="Z39" s="188"/>
      <c r="AA39" s="203"/>
      <c r="AB39" s="188"/>
      <c r="AC39" s="203"/>
      <c r="AD39" s="188"/>
    </row>
    <row r="40" spans="1:30" s="62" customFormat="1" ht="19.5" customHeight="1" thickBot="1">
      <c r="A40" s="182" t="s">
        <v>171</v>
      </c>
      <c r="B40" s="270" t="s">
        <v>149</v>
      </c>
      <c r="C40" s="184"/>
      <c r="D40" s="184"/>
      <c r="E40" s="112" t="s">
        <v>98</v>
      </c>
      <c r="F40" s="234">
        <v>1.5</v>
      </c>
      <c r="G40" s="126">
        <f t="shared" si="6"/>
        <v>45</v>
      </c>
      <c r="H40" s="92">
        <v>4</v>
      </c>
      <c r="I40" s="235"/>
      <c r="J40" s="92"/>
      <c r="K40" s="114">
        <v>4</v>
      </c>
      <c r="L40" s="114">
        <f t="shared" si="7"/>
        <v>41</v>
      </c>
      <c r="M40" s="250"/>
      <c r="N40" s="116"/>
      <c r="O40" s="115"/>
      <c r="P40" s="116"/>
      <c r="Q40" s="115"/>
      <c r="R40" s="116"/>
      <c r="S40" s="115"/>
      <c r="T40" s="116"/>
      <c r="U40" s="195">
        <v>4</v>
      </c>
      <c r="V40" s="281"/>
      <c r="W40" s="115"/>
      <c r="X40" s="116"/>
      <c r="Y40" s="115"/>
      <c r="Z40" s="116"/>
      <c r="AA40" s="115"/>
      <c r="AB40" s="116"/>
      <c r="AC40" s="115"/>
      <c r="AD40" s="116"/>
    </row>
    <row r="41" spans="1:30" s="62" customFormat="1" ht="19.5" customHeight="1" thickBot="1">
      <c r="A41" s="236" t="s">
        <v>99</v>
      </c>
      <c r="B41" s="273" t="s">
        <v>111</v>
      </c>
      <c r="C41" s="198"/>
      <c r="D41" s="198"/>
      <c r="E41" s="190"/>
      <c r="F41" s="222">
        <f>F42+F43</f>
        <v>8.5</v>
      </c>
      <c r="G41" s="223">
        <f t="shared" si="6"/>
        <v>255</v>
      </c>
      <c r="H41" s="193">
        <f>H42+H43</f>
        <v>12</v>
      </c>
      <c r="I41" s="193">
        <f>I42+I43</f>
        <v>8</v>
      </c>
      <c r="J41" s="192"/>
      <c r="K41" s="179">
        <f>H41-I41</f>
        <v>4</v>
      </c>
      <c r="L41" s="194">
        <f t="shared" si="7"/>
        <v>243</v>
      </c>
      <c r="M41" s="272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1"/>
    </row>
    <row r="42" spans="1:30" s="62" customFormat="1" ht="19.5" customHeight="1">
      <c r="A42" s="196" t="s">
        <v>95</v>
      </c>
      <c r="B42" s="218" t="s">
        <v>112</v>
      </c>
      <c r="C42" s="167">
        <v>7</v>
      </c>
      <c r="D42" s="196"/>
      <c r="E42" s="196"/>
      <c r="F42" s="219">
        <v>7</v>
      </c>
      <c r="G42" s="220">
        <f t="shared" si="6"/>
        <v>210</v>
      </c>
      <c r="H42" s="170">
        <v>8</v>
      </c>
      <c r="I42" s="125">
        <v>8</v>
      </c>
      <c r="J42" s="170"/>
      <c r="K42" s="171">
        <f>H42-I42</f>
        <v>0</v>
      </c>
      <c r="L42" s="171">
        <f t="shared" si="7"/>
        <v>202</v>
      </c>
      <c r="M42" s="196"/>
      <c r="N42" s="196"/>
      <c r="O42" s="196"/>
      <c r="P42" s="196"/>
      <c r="Q42" s="196"/>
      <c r="R42" s="196"/>
      <c r="S42" s="196"/>
      <c r="T42" s="196"/>
      <c r="U42" s="167">
        <v>8</v>
      </c>
      <c r="V42" s="167">
        <v>0</v>
      </c>
      <c r="W42" s="196"/>
      <c r="X42" s="196"/>
      <c r="Y42" s="196"/>
      <c r="Z42" s="196"/>
      <c r="AA42" s="196"/>
      <c r="AB42" s="196"/>
      <c r="AC42" s="196"/>
      <c r="AD42" s="196"/>
    </row>
    <row r="43" spans="1:30" s="62" customFormat="1" ht="19.5" customHeight="1" thickBot="1">
      <c r="A43" s="113" t="s">
        <v>97</v>
      </c>
      <c r="B43" s="233" t="s">
        <v>113</v>
      </c>
      <c r="C43" s="184"/>
      <c r="D43" s="112"/>
      <c r="E43" s="112" t="s">
        <v>114</v>
      </c>
      <c r="F43" s="234">
        <v>1.5</v>
      </c>
      <c r="G43" s="126">
        <f t="shared" si="6"/>
        <v>45</v>
      </c>
      <c r="H43" s="92">
        <v>4</v>
      </c>
      <c r="I43" s="235"/>
      <c r="J43" s="92"/>
      <c r="K43" s="114">
        <v>4</v>
      </c>
      <c r="L43" s="114">
        <f t="shared" si="7"/>
        <v>41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84">
        <v>4</v>
      </c>
      <c r="X43" s="112"/>
      <c r="Y43" s="112"/>
      <c r="Z43" s="112"/>
      <c r="AA43" s="112"/>
      <c r="AB43" s="112"/>
      <c r="AC43" s="112"/>
      <c r="AD43" s="112"/>
    </row>
    <row r="44" spans="1:30" s="62" customFormat="1" ht="19.5" customHeight="1" thickBot="1">
      <c r="A44" s="236" t="s">
        <v>98</v>
      </c>
      <c r="B44" s="237" t="s">
        <v>116</v>
      </c>
      <c r="C44" s="231"/>
      <c r="D44" s="192"/>
      <c r="E44" s="238"/>
      <c r="F44" s="239">
        <f>F45+F46+F49+F52+F53+F54+F55</f>
        <v>30.5</v>
      </c>
      <c r="G44" s="230">
        <f t="shared" si="6"/>
        <v>915</v>
      </c>
      <c r="H44" s="179">
        <f>H45+H47+H50+H51+H53+H52+H54+H56+H57+H48</f>
        <v>62</v>
      </c>
      <c r="I44" s="179">
        <v>12</v>
      </c>
      <c r="J44" s="231"/>
      <c r="K44" s="179">
        <v>16</v>
      </c>
      <c r="L44" s="232">
        <f t="shared" si="7"/>
        <v>853</v>
      </c>
      <c r="M44" s="201"/>
      <c r="N44" s="191"/>
      <c r="O44" s="201"/>
      <c r="P44" s="191"/>
      <c r="Q44" s="201"/>
      <c r="R44" s="191"/>
      <c r="S44" s="201"/>
      <c r="T44" s="191"/>
      <c r="U44" s="201"/>
      <c r="V44" s="191"/>
      <c r="W44" s="201"/>
      <c r="X44" s="191"/>
      <c r="Y44" s="201"/>
      <c r="Z44" s="191"/>
      <c r="AA44" s="201"/>
      <c r="AB44" s="191"/>
      <c r="AC44" s="201"/>
      <c r="AD44" s="191"/>
    </row>
    <row r="45" spans="1:30" s="62" customFormat="1" ht="29.25" customHeight="1" thickBot="1">
      <c r="A45" s="213" t="s">
        <v>172</v>
      </c>
      <c r="B45" s="284" t="s">
        <v>173</v>
      </c>
      <c r="C45" s="124"/>
      <c r="D45" s="285">
        <v>7</v>
      </c>
      <c r="E45" s="286"/>
      <c r="F45" s="287">
        <v>4</v>
      </c>
      <c r="G45" s="288">
        <f t="shared" si="6"/>
        <v>120</v>
      </c>
      <c r="H45" s="124">
        <v>4</v>
      </c>
      <c r="I45" s="131">
        <v>4</v>
      </c>
      <c r="J45" s="124"/>
      <c r="K45" s="289"/>
      <c r="L45" s="289">
        <f t="shared" si="7"/>
        <v>116</v>
      </c>
      <c r="M45" s="212"/>
      <c r="N45" s="212"/>
      <c r="O45" s="212"/>
      <c r="P45" s="212"/>
      <c r="Q45" s="212"/>
      <c r="R45" s="212"/>
      <c r="S45" s="212"/>
      <c r="T45" s="212"/>
      <c r="U45" s="409">
        <v>4</v>
      </c>
      <c r="V45" s="408"/>
      <c r="W45" s="212"/>
      <c r="X45" s="212"/>
      <c r="Y45" s="212"/>
      <c r="Z45" s="212"/>
      <c r="AA45" s="212"/>
      <c r="AB45" s="212"/>
      <c r="AC45" s="212"/>
      <c r="AD45" s="212"/>
    </row>
    <row r="46" spans="1:30" s="62" customFormat="1" ht="19.5" customHeight="1" thickBot="1">
      <c r="A46" s="201" t="s">
        <v>174</v>
      </c>
      <c r="B46" s="221" t="s">
        <v>177</v>
      </c>
      <c r="C46" s="198"/>
      <c r="D46" s="190"/>
      <c r="E46" s="190"/>
      <c r="F46" s="222">
        <v>5.5</v>
      </c>
      <c r="G46" s="223">
        <f>G47+G48</f>
        <v>165</v>
      </c>
      <c r="H46" s="192">
        <f>H47+H48</f>
        <v>16</v>
      </c>
      <c r="I46" s="180">
        <v>8</v>
      </c>
      <c r="J46" s="192"/>
      <c r="K46" s="179">
        <v>8</v>
      </c>
      <c r="L46" s="179">
        <f>L47+L48</f>
        <v>149</v>
      </c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1"/>
    </row>
    <row r="47" spans="1:30" s="62" customFormat="1" ht="19.5" customHeight="1">
      <c r="A47" s="196" t="s">
        <v>175</v>
      </c>
      <c r="B47" s="504" t="s">
        <v>258</v>
      </c>
      <c r="C47" s="503" t="s">
        <v>259</v>
      </c>
      <c r="D47" s="214"/>
      <c r="E47" s="255"/>
      <c r="F47" s="246">
        <v>4</v>
      </c>
      <c r="G47" s="220">
        <f>F47*30</f>
        <v>120</v>
      </c>
      <c r="H47" s="170">
        <v>12</v>
      </c>
      <c r="I47" s="100" t="s">
        <v>246</v>
      </c>
      <c r="J47" s="407"/>
      <c r="K47" s="100" t="s">
        <v>247</v>
      </c>
      <c r="L47" s="171">
        <f>G47-H47</f>
        <v>108</v>
      </c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67">
        <v>8</v>
      </c>
      <c r="X47" s="167">
        <v>4</v>
      </c>
      <c r="Y47" s="196" t="s">
        <v>260</v>
      </c>
      <c r="Z47" s="196" t="s">
        <v>261</v>
      </c>
      <c r="AA47" s="196"/>
      <c r="AB47" s="196"/>
      <c r="AC47" s="196"/>
      <c r="AD47" s="196"/>
    </row>
    <row r="48" spans="1:30" s="62" customFormat="1" ht="30" customHeight="1" thickBot="1">
      <c r="A48" s="112" t="s">
        <v>176</v>
      </c>
      <c r="B48" s="290" t="s">
        <v>178</v>
      </c>
      <c r="C48" s="92"/>
      <c r="D48" s="92"/>
      <c r="E48" s="268">
        <v>10</v>
      </c>
      <c r="F48" s="244">
        <v>1.5</v>
      </c>
      <c r="G48" s="126">
        <f>F48*30</f>
        <v>45</v>
      </c>
      <c r="H48" s="92">
        <v>4</v>
      </c>
      <c r="I48" s="235"/>
      <c r="J48" s="92"/>
      <c r="K48" s="114">
        <v>4</v>
      </c>
      <c r="L48" s="114">
        <f>G48-H48</f>
        <v>41</v>
      </c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84">
        <v>4</v>
      </c>
      <c r="Z48" s="184"/>
      <c r="AA48" s="112"/>
      <c r="AB48" s="112"/>
      <c r="AC48" s="112"/>
      <c r="AD48" s="112"/>
    </row>
    <row r="49" spans="1:30" s="62" customFormat="1" ht="19.5" customHeight="1" thickBot="1">
      <c r="A49" s="236" t="s">
        <v>179</v>
      </c>
      <c r="B49" s="221" t="s">
        <v>180</v>
      </c>
      <c r="C49" s="198"/>
      <c r="D49" s="190"/>
      <c r="E49" s="190"/>
      <c r="F49" s="222">
        <f>F50+F51</f>
        <v>6.5</v>
      </c>
      <c r="G49" s="223">
        <f>G50+G51</f>
        <v>195</v>
      </c>
      <c r="H49" s="192">
        <v>10</v>
      </c>
      <c r="I49" s="180">
        <v>4</v>
      </c>
      <c r="J49" s="192"/>
      <c r="K49" s="179">
        <v>6</v>
      </c>
      <c r="L49" s="179">
        <f>L50+L51</f>
        <v>185</v>
      </c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1"/>
    </row>
    <row r="50" spans="1:30" s="62" customFormat="1" ht="19.5" customHeight="1">
      <c r="A50" s="196" t="s">
        <v>181</v>
      </c>
      <c r="B50" s="254" t="s">
        <v>119</v>
      </c>
      <c r="C50" s="196" t="s">
        <v>120</v>
      </c>
      <c r="D50" s="170"/>
      <c r="E50" s="255"/>
      <c r="F50" s="246">
        <v>5</v>
      </c>
      <c r="G50" s="220">
        <f>F50*30</f>
        <v>150</v>
      </c>
      <c r="H50" s="84">
        <v>6</v>
      </c>
      <c r="I50" s="100" t="s">
        <v>248</v>
      </c>
      <c r="J50" s="407"/>
      <c r="K50" s="100" t="s">
        <v>254</v>
      </c>
      <c r="L50" s="171">
        <f>G50-H50</f>
        <v>144</v>
      </c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67">
        <v>4</v>
      </c>
      <c r="Z50" s="167">
        <v>2</v>
      </c>
      <c r="AA50" s="196"/>
      <c r="AB50" s="196"/>
      <c r="AC50" s="196"/>
      <c r="AD50" s="196"/>
    </row>
    <row r="51" spans="1:30" s="62" customFormat="1" ht="19.5" customHeight="1">
      <c r="A51" s="100" t="s">
        <v>181</v>
      </c>
      <c r="B51" s="253" t="s">
        <v>121</v>
      </c>
      <c r="C51" s="84"/>
      <c r="D51" s="84"/>
      <c r="E51" s="291" t="s">
        <v>100</v>
      </c>
      <c r="F51" s="241">
        <v>1.5</v>
      </c>
      <c r="G51" s="210">
        <f>F51*30</f>
        <v>45</v>
      </c>
      <c r="H51" s="84">
        <v>4</v>
      </c>
      <c r="I51" s="211"/>
      <c r="J51" s="84"/>
      <c r="K51" s="98">
        <v>4</v>
      </c>
      <c r="L51" s="98">
        <f>G51-H51</f>
        <v>41</v>
      </c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97">
        <v>4</v>
      </c>
      <c r="AB51" s="97"/>
      <c r="AC51" s="100"/>
      <c r="AD51" s="100"/>
    </row>
    <row r="52" spans="1:30" s="62" customFormat="1" ht="19.5" customHeight="1">
      <c r="A52" s="100" t="s">
        <v>182</v>
      </c>
      <c r="B52" s="217" t="s">
        <v>123</v>
      </c>
      <c r="C52" s="84"/>
      <c r="D52" s="84">
        <v>12</v>
      </c>
      <c r="E52" s="240"/>
      <c r="F52" s="241">
        <v>3</v>
      </c>
      <c r="G52" s="210">
        <f>F52*30</f>
        <v>90</v>
      </c>
      <c r="H52" s="84">
        <v>4</v>
      </c>
      <c r="I52" s="211">
        <v>4</v>
      </c>
      <c r="J52" s="84"/>
      <c r="K52" s="98">
        <f>H52-I52</f>
        <v>0</v>
      </c>
      <c r="L52" s="98">
        <f>G52-H52</f>
        <v>86</v>
      </c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97">
        <v>4</v>
      </c>
      <c r="AB52" s="97">
        <v>0</v>
      </c>
      <c r="AC52" s="100"/>
      <c r="AD52" s="100"/>
    </row>
    <row r="53" spans="1:30" s="62" customFormat="1" ht="19.5" customHeight="1">
      <c r="A53" s="100" t="s">
        <v>183</v>
      </c>
      <c r="B53" s="253" t="s">
        <v>122</v>
      </c>
      <c r="C53" s="84"/>
      <c r="D53" s="84">
        <v>10</v>
      </c>
      <c r="E53" s="252"/>
      <c r="F53" s="241">
        <v>3</v>
      </c>
      <c r="G53" s="210">
        <f>F53*30</f>
        <v>90</v>
      </c>
      <c r="H53" s="84">
        <v>6</v>
      </c>
      <c r="I53" s="100" t="s">
        <v>248</v>
      </c>
      <c r="J53" s="407"/>
      <c r="K53" s="100" t="s">
        <v>254</v>
      </c>
      <c r="L53" s="98">
        <f>G53-H53</f>
        <v>84</v>
      </c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97">
        <v>4</v>
      </c>
      <c r="Z53" s="97">
        <v>2</v>
      </c>
      <c r="AA53" s="100"/>
      <c r="AB53" s="100"/>
      <c r="AC53" s="100"/>
      <c r="AD53" s="100"/>
    </row>
    <row r="54" spans="1:30" s="62" customFormat="1" ht="19.5" customHeight="1" thickBot="1">
      <c r="A54" s="112" t="s">
        <v>184</v>
      </c>
      <c r="B54" s="242" t="s">
        <v>124</v>
      </c>
      <c r="C54" s="92">
        <v>12</v>
      </c>
      <c r="D54" s="92"/>
      <c r="E54" s="243"/>
      <c r="F54" s="244">
        <v>3</v>
      </c>
      <c r="G54" s="126">
        <f>F54*30</f>
        <v>90</v>
      </c>
      <c r="H54" s="84">
        <v>6</v>
      </c>
      <c r="I54" s="100" t="s">
        <v>248</v>
      </c>
      <c r="J54" s="407"/>
      <c r="K54" s="100" t="s">
        <v>254</v>
      </c>
      <c r="L54" s="114">
        <f>G54-H54</f>
        <v>84</v>
      </c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84">
        <v>4</v>
      </c>
      <c r="AB54" s="184">
        <v>2</v>
      </c>
      <c r="AC54" s="112"/>
      <c r="AD54" s="112"/>
    </row>
    <row r="55" spans="1:30" s="62" customFormat="1" ht="19.5" customHeight="1" thickBot="1">
      <c r="A55" s="201" t="s">
        <v>185</v>
      </c>
      <c r="B55" s="247" t="s">
        <v>125</v>
      </c>
      <c r="C55" s="192"/>
      <c r="D55" s="192"/>
      <c r="E55" s="248"/>
      <c r="F55" s="249">
        <f>F56+F57</f>
        <v>5.5</v>
      </c>
      <c r="G55" s="223">
        <f>G56+G57</f>
        <v>165</v>
      </c>
      <c r="H55" s="192">
        <f>H56+H57</f>
        <v>16</v>
      </c>
      <c r="I55" s="180">
        <f>I56+I57</f>
        <v>6</v>
      </c>
      <c r="J55" s="192"/>
      <c r="K55" s="179">
        <f>K56+K57</f>
        <v>10</v>
      </c>
      <c r="L55" s="179">
        <f>L56+L57</f>
        <v>149</v>
      </c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1"/>
    </row>
    <row r="56" spans="1:30" s="62" customFormat="1" ht="19.5" customHeight="1">
      <c r="A56" s="196" t="s">
        <v>186</v>
      </c>
      <c r="B56" s="292" t="s">
        <v>125</v>
      </c>
      <c r="C56" s="170">
        <v>10</v>
      </c>
      <c r="D56" s="170"/>
      <c r="E56" s="255"/>
      <c r="F56" s="246">
        <v>4</v>
      </c>
      <c r="G56" s="220">
        <f>F56*30</f>
        <v>120</v>
      </c>
      <c r="H56" s="170">
        <v>12</v>
      </c>
      <c r="I56" s="129">
        <v>6</v>
      </c>
      <c r="J56" s="170"/>
      <c r="K56" s="171">
        <v>6</v>
      </c>
      <c r="L56" s="171">
        <f>G56-H56</f>
        <v>108</v>
      </c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67">
        <v>6</v>
      </c>
      <c r="Z56" s="167">
        <v>6</v>
      </c>
      <c r="AA56" s="196"/>
      <c r="AB56" s="196"/>
      <c r="AC56" s="196"/>
      <c r="AD56" s="196"/>
    </row>
    <row r="57" spans="1:30" s="62" customFormat="1" ht="34.5" customHeight="1">
      <c r="A57" s="100" t="s">
        <v>187</v>
      </c>
      <c r="B57" s="251" t="s">
        <v>126</v>
      </c>
      <c r="C57" s="84"/>
      <c r="D57" s="84"/>
      <c r="E57" s="252">
        <v>12</v>
      </c>
      <c r="F57" s="241">
        <v>1.5</v>
      </c>
      <c r="G57" s="210">
        <f>F57*30</f>
        <v>45</v>
      </c>
      <c r="H57" s="84">
        <v>4</v>
      </c>
      <c r="I57" s="211"/>
      <c r="J57" s="84"/>
      <c r="K57" s="98">
        <v>4</v>
      </c>
      <c r="L57" s="98">
        <f>G57-H57</f>
        <v>41</v>
      </c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97">
        <v>4</v>
      </c>
      <c r="AB57" s="97"/>
      <c r="AC57" s="100"/>
      <c r="AD57" s="100"/>
    </row>
    <row r="58" spans="1:30" s="62" customFormat="1" ht="19.5" customHeight="1" thickBot="1">
      <c r="A58" s="112" t="s">
        <v>188</v>
      </c>
      <c r="B58" s="233" t="s">
        <v>115</v>
      </c>
      <c r="C58" s="184">
        <v>7</v>
      </c>
      <c r="D58" s="112"/>
      <c r="E58" s="112"/>
      <c r="F58" s="234">
        <v>3</v>
      </c>
      <c r="G58" s="126">
        <f>F58*30</f>
        <v>90</v>
      </c>
      <c r="H58" s="92">
        <v>4</v>
      </c>
      <c r="I58" s="235">
        <v>4</v>
      </c>
      <c r="J58" s="92"/>
      <c r="K58" s="114"/>
      <c r="L58" s="114">
        <f>G58-H58</f>
        <v>86</v>
      </c>
      <c r="M58" s="112"/>
      <c r="N58" s="112"/>
      <c r="O58" s="112"/>
      <c r="P58" s="112"/>
      <c r="Q58" s="112"/>
      <c r="R58" s="112"/>
      <c r="S58" s="112"/>
      <c r="T58" s="112"/>
      <c r="U58" s="184">
        <v>4</v>
      </c>
      <c r="V58" s="184">
        <v>0</v>
      </c>
      <c r="W58" s="112"/>
      <c r="X58" s="112"/>
      <c r="Y58" s="112"/>
      <c r="Z58" s="112"/>
      <c r="AA58" s="112"/>
      <c r="AB58" s="112"/>
      <c r="AC58" s="112"/>
      <c r="AD58" s="112"/>
    </row>
    <row r="59" spans="1:30" s="62" customFormat="1" ht="33.75" customHeight="1" thickBot="1">
      <c r="A59" s="201" t="s">
        <v>114</v>
      </c>
      <c r="B59" s="256" t="s">
        <v>189</v>
      </c>
      <c r="C59" s="192"/>
      <c r="D59" s="192"/>
      <c r="E59" s="257"/>
      <c r="F59" s="249">
        <f>F60+F61</f>
        <v>4</v>
      </c>
      <c r="G59" s="223">
        <f>G60+G61</f>
        <v>120</v>
      </c>
      <c r="H59" s="192">
        <f>H60+H61</f>
        <v>4</v>
      </c>
      <c r="I59" s="180">
        <f>I60+I61</f>
        <v>4</v>
      </c>
      <c r="J59" s="192"/>
      <c r="K59" s="179">
        <f>K60+K61</f>
        <v>0</v>
      </c>
      <c r="L59" s="179">
        <f>L60+L61</f>
        <v>116</v>
      </c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1"/>
    </row>
    <row r="60" spans="1:30" s="62" customFormat="1" ht="19.5" customHeight="1">
      <c r="A60" s="196" t="s">
        <v>190</v>
      </c>
      <c r="B60" s="245" t="s">
        <v>101</v>
      </c>
      <c r="C60" s="170"/>
      <c r="D60" s="283" t="s">
        <v>102</v>
      </c>
      <c r="E60" s="283"/>
      <c r="F60" s="219">
        <v>2</v>
      </c>
      <c r="G60" s="220">
        <f>F60*30</f>
        <v>60</v>
      </c>
      <c r="H60" s="170"/>
      <c r="I60" s="125"/>
      <c r="J60" s="170"/>
      <c r="K60" s="171"/>
      <c r="L60" s="81">
        <f aca="true" t="shared" si="8" ref="L60:L65">G60-H60</f>
        <v>60</v>
      </c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</row>
    <row r="61" spans="1:30" s="62" customFormat="1" ht="16.5" thickBot="1">
      <c r="A61" s="212" t="s">
        <v>191</v>
      </c>
      <c r="B61" s="410" t="s">
        <v>192</v>
      </c>
      <c r="C61" s="411">
        <v>12</v>
      </c>
      <c r="D61" s="412"/>
      <c r="E61" s="413"/>
      <c r="F61" s="414">
        <v>2</v>
      </c>
      <c r="G61" s="415">
        <f>F61*30</f>
        <v>60</v>
      </c>
      <c r="H61" s="412">
        <v>4</v>
      </c>
      <c r="I61" s="416">
        <v>4</v>
      </c>
      <c r="J61" s="412"/>
      <c r="K61" s="417">
        <f>H61-I61</f>
        <v>0</v>
      </c>
      <c r="L61" s="418">
        <f t="shared" si="8"/>
        <v>56</v>
      </c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19"/>
      <c r="Z61" s="419"/>
      <c r="AA61" s="399">
        <v>4</v>
      </c>
      <c r="AB61" s="184">
        <v>0</v>
      </c>
      <c r="AC61" s="112"/>
      <c r="AD61" s="112"/>
    </row>
    <row r="62" spans="1:30" s="62" customFormat="1" ht="32.25" thickBot="1">
      <c r="A62" s="258">
        <v>10</v>
      </c>
      <c r="B62" s="521" t="s">
        <v>262</v>
      </c>
      <c r="C62" s="277"/>
      <c r="D62" s="277">
        <v>9</v>
      </c>
      <c r="E62" s="277"/>
      <c r="F62" s="277">
        <v>5</v>
      </c>
      <c r="G62" s="277">
        <v>150</v>
      </c>
      <c r="H62" s="372">
        <v>4</v>
      </c>
      <c r="I62" s="420">
        <v>4</v>
      </c>
      <c r="J62" s="372"/>
      <c r="K62" s="369">
        <f>H62-I62</f>
        <v>0</v>
      </c>
      <c r="L62" s="278">
        <f t="shared" si="8"/>
        <v>146</v>
      </c>
      <c r="M62" s="279"/>
      <c r="N62" s="277"/>
      <c r="O62" s="277"/>
      <c r="P62" s="277"/>
      <c r="Q62" s="277"/>
      <c r="R62" s="277"/>
      <c r="S62" s="277"/>
      <c r="T62" s="277"/>
      <c r="U62" s="277"/>
      <c r="V62" s="277"/>
      <c r="W62" s="421">
        <v>4</v>
      </c>
      <c r="X62" s="421">
        <v>0</v>
      </c>
      <c r="Y62" s="277"/>
      <c r="Z62" s="277"/>
      <c r="AA62" s="277"/>
      <c r="AB62" s="277"/>
      <c r="AC62" s="277"/>
      <c r="AD62" s="278"/>
    </row>
    <row r="63" spans="1:30" s="62" customFormat="1" ht="18.75" customHeight="1">
      <c r="A63" s="84">
        <v>11</v>
      </c>
      <c r="B63" s="261" t="s">
        <v>147</v>
      </c>
      <c r="C63" s="63"/>
      <c r="D63" s="304">
        <v>7</v>
      </c>
      <c r="E63" s="63"/>
      <c r="F63" s="422">
        <v>3</v>
      </c>
      <c r="G63" s="423">
        <f>F63*30</f>
        <v>90</v>
      </c>
      <c r="H63" s="424">
        <v>4</v>
      </c>
      <c r="I63" s="426">
        <v>4</v>
      </c>
      <c r="J63" s="427"/>
      <c r="K63" s="428">
        <v>0</v>
      </c>
      <c r="L63" s="425">
        <f t="shared" si="8"/>
        <v>86</v>
      </c>
      <c r="M63" s="63"/>
      <c r="N63" s="63"/>
      <c r="O63" s="63"/>
      <c r="P63" s="63"/>
      <c r="Q63" s="63"/>
      <c r="R63" s="63"/>
      <c r="S63" s="63"/>
      <c r="T63" s="63"/>
      <c r="U63" s="304">
        <v>4</v>
      </c>
      <c r="V63" s="421">
        <v>0</v>
      </c>
      <c r="W63" s="63"/>
      <c r="X63" s="63"/>
      <c r="Y63" s="63"/>
      <c r="Z63" s="63"/>
      <c r="AA63" s="63"/>
      <c r="AB63" s="63"/>
      <c r="AC63" s="63"/>
      <c r="AD63" s="63"/>
    </row>
    <row r="64" spans="1:30" s="62" customFormat="1" ht="18.75" customHeight="1" thickBot="1">
      <c r="A64" s="92">
        <v>12</v>
      </c>
      <c r="B64" s="305" t="s">
        <v>209</v>
      </c>
      <c r="C64" s="429">
        <v>6</v>
      </c>
      <c r="D64" s="262"/>
      <c r="E64" s="262"/>
      <c r="F64" s="430">
        <v>5</v>
      </c>
      <c r="G64" s="431">
        <f>F64*30</f>
        <v>150</v>
      </c>
      <c r="H64" s="84">
        <v>6</v>
      </c>
      <c r="I64" s="100" t="s">
        <v>248</v>
      </c>
      <c r="J64" s="407"/>
      <c r="K64" s="100" t="s">
        <v>254</v>
      </c>
      <c r="L64" s="417">
        <f t="shared" si="8"/>
        <v>144</v>
      </c>
      <c r="M64" s="262"/>
      <c r="N64" s="262"/>
      <c r="O64" s="262"/>
      <c r="P64" s="262"/>
      <c r="Q64" s="262"/>
      <c r="R64" s="262"/>
      <c r="S64" s="429">
        <v>4</v>
      </c>
      <c r="T64" s="429">
        <v>2</v>
      </c>
      <c r="U64" s="262"/>
      <c r="V64" s="419"/>
      <c r="W64" s="262"/>
      <c r="X64" s="262"/>
      <c r="Y64" s="262"/>
      <c r="Z64" s="262"/>
      <c r="AA64" s="262"/>
      <c r="AB64" s="262"/>
      <c r="AC64" s="262"/>
      <c r="AD64" s="262"/>
    </row>
    <row r="65" spans="1:30" s="62" customFormat="1" ht="18.75" customHeight="1" thickBot="1">
      <c r="A65" s="258">
        <v>13</v>
      </c>
      <c r="B65" s="263" t="s">
        <v>231</v>
      </c>
      <c r="C65" s="259"/>
      <c r="D65" s="259"/>
      <c r="E65" s="259"/>
      <c r="F65" s="222">
        <f>F66+F67</f>
        <v>7</v>
      </c>
      <c r="G65" s="222">
        <f>G66+G67</f>
        <v>210</v>
      </c>
      <c r="H65" s="222">
        <v>18</v>
      </c>
      <c r="I65" s="222">
        <v>12</v>
      </c>
      <c r="J65" s="222">
        <f>J66+J67</f>
        <v>0</v>
      </c>
      <c r="K65" s="222">
        <v>4</v>
      </c>
      <c r="L65" s="114">
        <f t="shared" si="8"/>
        <v>192</v>
      </c>
      <c r="M65" s="259"/>
      <c r="N65" s="259"/>
      <c r="O65" s="259"/>
      <c r="P65" s="259"/>
      <c r="Q65" s="259"/>
      <c r="R65" s="259"/>
      <c r="S65" s="259"/>
      <c r="T65" s="259"/>
      <c r="U65" s="259"/>
      <c r="V65" s="190"/>
      <c r="W65" s="259"/>
      <c r="X65" s="259"/>
      <c r="Y65" s="259"/>
      <c r="Z65" s="259"/>
      <c r="AA65" s="259"/>
      <c r="AB65" s="259"/>
      <c r="AC65" s="259"/>
      <c r="AD65" s="260"/>
    </row>
    <row r="66" spans="1:30" s="62" customFormat="1" ht="18.75" customHeight="1">
      <c r="A66" s="216" t="s">
        <v>117</v>
      </c>
      <c r="B66" s="218" t="s">
        <v>129</v>
      </c>
      <c r="C66" s="167">
        <v>6</v>
      </c>
      <c r="D66" s="196"/>
      <c r="E66" s="196"/>
      <c r="F66" s="219">
        <v>3.5</v>
      </c>
      <c r="G66" s="220">
        <f aca="true" t="shared" si="9" ref="G66:G72">F66*30</f>
        <v>105</v>
      </c>
      <c r="H66" s="84">
        <v>6</v>
      </c>
      <c r="I66" s="100" t="s">
        <v>248</v>
      </c>
      <c r="J66" s="407"/>
      <c r="K66" s="100" t="s">
        <v>254</v>
      </c>
      <c r="L66" s="171">
        <f aca="true" t="shared" si="10" ref="L66:L74">G66-H66</f>
        <v>99</v>
      </c>
      <c r="M66" s="196"/>
      <c r="N66" s="196"/>
      <c r="O66" s="196"/>
      <c r="P66" s="196"/>
      <c r="Q66" s="196"/>
      <c r="R66" s="196"/>
      <c r="S66" s="167">
        <v>4</v>
      </c>
      <c r="T66" s="167">
        <v>2</v>
      </c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</row>
    <row r="67" spans="1:30" s="62" customFormat="1" ht="18.75" customHeight="1">
      <c r="A67" s="110"/>
      <c r="B67" s="217" t="s">
        <v>104</v>
      </c>
      <c r="C67" s="97"/>
      <c r="D67" s="100" t="s">
        <v>98</v>
      </c>
      <c r="E67" s="100"/>
      <c r="F67" s="209">
        <v>3.5</v>
      </c>
      <c r="G67" s="210">
        <f>F67*30</f>
        <v>105</v>
      </c>
      <c r="H67" s="84">
        <v>6</v>
      </c>
      <c r="I67" s="100" t="s">
        <v>248</v>
      </c>
      <c r="J67" s="407"/>
      <c r="K67" s="100" t="s">
        <v>254</v>
      </c>
      <c r="L67" s="98">
        <f>G67-H67</f>
        <v>99</v>
      </c>
      <c r="M67" s="100"/>
      <c r="N67" s="100"/>
      <c r="O67" s="100"/>
      <c r="P67" s="100"/>
      <c r="Q67" s="100"/>
      <c r="R67" s="100"/>
      <c r="S67" s="100"/>
      <c r="T67" s="100"/>
      <c r="U67" s="97">
        <v>4</v>
      </c>
      <c r="V67" s="97">
        <v>2</v>
      </c>
      <c r="W67" s="100"/>
      <c r="X67" s="100"/>
      <c r="Y67" s="100"/>
      <c r="Z67" s="100"/>
      <c r="AA67" s="100"/>
      <c r="AB67" s="100"/>
      <c r="AC67" s="100"/>
      <c r="AD67" s="100"/>
    </row>
    <row r="68" spans="1:30" s="62" customFormat="1" ht="18.75" customHeight="1">
      <c r="A68" s="110" t="s">
        <v>118</v>
      </c>
      <c r="B68" s="207" t="s">
        <v>130</v>
      </c>
      <c r="C68" s="97">
        <v>9</v>
      </c>
      <c r="D68" s="100"/>
      <c r="E68" s="100"/>
      <c r="F68" s="209">
        <v>3</v>
      </c>
      <c r="G68" s="210">
        <f>F68*30</f>
        <v>90</v>
      </c>
      <c r="H68" s="84">
        <v>6</v>
      </c>
      <c r="I68" s="100" t="s">
        <v>248</v>
      </c>
      <c r="J68" s="407"/>
      <c r="K68" s="100" t="s">
        <v>254</v>
      </c>
      <c r="L68" s="98">
        <f>G68-H68</f>
        <v>84</v>
      </c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97">
        <v>4</v>
      </c>
      <c r="X68" s="97">
        <v>2</v>
      </c>
      <c r="Y68" s="100"/>
      <c r="Z68" s="100"/>
      <c r="AA68" s="100"/>
      <c r="AB68" s="100"/>
      <c r="AC68" s="100"/>
      <c r="AD68" s="100"/>
    </row>
    <row r="69" spans="1:30" s="62" customFormat="1" ht="18.75" customHeight="1">
      <c r="A69" s="84">
        <v>14</v>
      </c>
      <c r="B69" s="253" t="s">
        <v>106</v>
      </c>
      <c r="C69" s="84"/>
      <c r="D69" s="84">
        <v>4</v>
      </c>
      <c r="E69" s="240"/>
      <c r="F69" s="241">
        <v>3</v>
      </c>
      <c r="G69" s="210">
        <f t="shared" si="9"/>
        <v>90</v>
      </c>
      <c r="H69" s="84"/>
      <c r="I69" s="211"/>
      <c r="J69" s="84"/>
      <c r="K69" s="98"/>
      <c r="L69" s="98">
        <f t="shared" si="10"/>
        <v>90</v>
      </c>
      <c r="M69" s="100"/>
      <c r="N69" s="100"/>
      <c r="O69" s="100"/>
      <c r="P69" s="100"/>
      <c r="Q69" s="97">
        <v>0</v>
      </c>
      <c r="R69" s="97">
        <v>0</v>
      </c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</row>
    <row r="70" spans="1:30" s="62" customFormat="1" ht="18.75" customHeight="1">
      <c r="A70" s="92">
        <v>15</v>
      </c>
      <c r="B70" s="290" t="s">
        <v>204</v>
      </c>
      <c r="C70" s="92"/>
      <c r="D70" s="92">
        <v>9</v>
      </c>
      <c r="E70" s="243"/>
      <c r="F70" s="244">
        <v>3</v>
      </c>
      <c r="G70" s="126">
        <f t="shared" si="9"/>
        <v>90</v>
      </c>
      <c r="H70" s="92">
        <v>4</v>
      </c>
      <c r="I70" s="100" t="s">
        <v>248</v>
      </c>
      <c r="J70" s="92"/>
      <c r="K70" s="114">
        <v>0</v>
      </c>
      <c r="L70" s="114">
        <f t="shared" si="10"/>
        <v>86</v>
      </c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84">
        <v>4</v>
      </c>
      <c r="X70" s="184"/>
      <c r="Y70" s="112"/>
      <c r="Z70" s="112"/>
      <c r="AA70" s="112"/>
      <c r="AB70" s="112"/>
      <c r="AC70" s="112"/>
      <c r="AD70" s="112"/>
    </row>
    <row r="71" spans="1:30" s="62" customFormat="1" ht="18.75" customHeight="1">
      <c r="A71" s="92">
        <v>16</v>
      </c>
      <c r="B71" s="306" t="s">
        <v>210</v>
      </c>
      <c r="C71" s="92"/>
      <c r="D71" s="92">
        <v>7</v>
      </c>
      <c r="E71" s="243"/>
      <c r="F71" s="244">
        <v>3.5</v>
      </c>
      <c r="G71" s="126">
        <f t="shared" si="9"/>
        <v>105</v>
      </c>
      <c r="H71" s="92">
        <v>4</v>
      </c>
      <c r="I71" s="235">
        <v>4</v>
      </c>
      <c r="J71" s="92"/>
      <c r="K71" s="114">
        <v>0</v>
      </c>
      <c r="L71" s="114">
        <f t="shared" si="10"/>
        <v>101</v>
      </c>
      <c r="M71" s="112"/>
      <c r="N71" s="112"/>
      <c r="O71" s="112"/>
      <c r="P71" s="112"/>
      <c r="Q71" s="112"/>
      <c r="R71" s="112"/>
      <c r="S71" s="112"/>
      <c r="T71" s="112"/>
      <c r="U71" s="184">
        <v>4</v>
      </c>
      <c r="V71" s="184">
        <v>0</v>
      </c>
      <c r="W71" s="184"/>
      <c r="X71" s="184"/>
      <c r="Y71" s="112"/>
      <c r="Z71" s="112"/>
      <c r="AA71" s="112"/>
      <c r="AB71" s="112"/>
      <c r="AC71" s="112"/>
      <c r="AD71" s="112"/>
    </row>
    <row r="72" spans="1:30" s="62" customFormat="1" ht="30.75" customHeight="1" thickBot="1">
      <c r="A72" s="112" t="s">
        <v>205</v>
      </c>
      <c r="B72" s="242" t="s">
        <v>107</v>
      </c>
      <c r="C72" s="184">
        <v>9</v>
      </c>
      <c r="D72" s="112"/>
      <c r="E72" s="112"/>
      <c r="F72" s="234">
        <v>3.5</v>
      </c>
      <c r="G72" s="126">
        <f t="shared" si="9"/>
        <v>105</v>
      </c>
      <c r="H72" s="84">
        <v>6</v>
      </c>
      <c r="I72" s="100" t="s">
        <v>248</v>
      </c>
      <c r="J72" s="407"/>
      <c r="K72" s="100" t="s">
        <v>254</v>
      </c>
      <c r="L72" s="114">
        <f t="shared" si="10"/>
        <v>99</v>
      </c>
      <c r="M72" s="112"/>
      <c r="N72" s="112"/>
      <c r="O72" s="112"/>
      <c r="P72" s="112"/>
      <c r="Q72" s="112"/>
      <c r="R72" s="112"/>
      <c r="S72" s="184">
        <v>4</v>
      </c>
      <c r="T72" s="184">
        <v>2</v>
      </c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</row>
    <row r="73" spans="1:30" s="62" customFormat="1" ht="30.75" customHeight="1">
      <c r="A73" s="717" t="s">
        <v>202</v>
      </c>
      <c r="B73" s="718"/>
      <c r="C73" s="300"/>
      <c r="D73" s="300"/>
      <c r="E73" s="164"/>
      <c r="F73" s="432">
        <f>F68+F34+F35+F36+F37+F38+F41+F44+F58+F59+F62+F63+F64+F65+F69+F70+F71+F72</f>
        <v>104.5</v>
      </c>
      <c r="G73" s="433">
        <f>G34+G35+G36+G37+G38+G41+G44+G58+G59+G62+G63+G64+G65+G69+G72+G82+G83+G84</f>
        <v>3079</v>
      </c>
      <c r="H73" s="433">
        <f>H34+H35+H36+H37+H38+H41+H44+H58+H59+H62+H63+H64+H65+H69+H72+H82+H83+H84</f>
        <v>168</v>
      </c>
      <c r="I73" s="433">
        <f>4+4+4+I37+I39+I42+I45+6+2+1+I52+4+4+I56+I58+I59+I62+I63+4+4+4+4+4+I7342</f>
        <v>95</v>
      </c>
      <c r="J73" s="433">
        <f>J34+J35+J36+J37+J38+J41+J44+J58+J59+J62+J63+J64+J65+J69+J72+J82+J83+J84</f>
        <v>0</v>
      </c>
      <c r="K73" s="433">
        <f>2+2+2+K37+K40+K42+K43+2+2+K48+2+K51+K52+2+2+K56+K57+K59+K62+K63+2+2+2+2+2</f>
        <v>52</v>
      </c>
      <c r="L73" s="434">
        <f t="shared" si="10"/>
        <v>2911</v>
      </c>
      <c r="M73" s="435">
        <f>M34+M35+M36+M37+M38+M41+M44+M46+M49+M55+M58+M59+M60</f>
        <v>0</v>
      </c>
      <c r="N73" s="435">
        <f>N34+N35+N36+N37+N38+N41+N44+N46+N49+N55+N58+N59+N60</f>
        <v>0</v>
      </c>
      <c r="O73" s="435">
        <f>O34+O35+O36+O37+O38+O41+O44+O46+O49+O55+O58+O59+O60</f>
        <v>0</v>
      </c>
      <c r="P73" s="435">
        <f>P34+P35+P36+P37+P38+P41+P44+P46+P49+P55+P58+P59+P60</f>
        <v>0</v>
      </c>
      <c r="Q73" s="435">
        <f>Q34+Q35+Q36+Q37+Q38+Q41+Q44+Q46+Q49+Q55+Q58+Q59+Q60</f>
        <v>4</v>
      </c>
      <c r="R73" s="435">
        <f>R36+R69</f>
        <v>2</v>
      </c>
      <c r="S73" s="435">
        <f>S35+S39+S64+S66+S72</f>
        <v>20</v>
      </c>
      <c r="T73" s="435">
        <f>T35+T39+T64+T66+T72</f>
        <v>8</v>
      </c>
      <c r="U73" s="435">
        <f>U34+U40+U42+U45+U58+U63+U67</f>
        <v>32</v>
      </c>
      <c r="V73" s="435">
        <f>V34+V40+V42+V45+V58+V63+V67</f>
        <v>4</v>
      </c>
      <c r="W73" s="435">
        <f>W62+W43+W47+W68+W70+W71</f>
        <v>24</v>
      </c>
      <c r="X73" s="435">
        <f>X62+X43+X47+X68+X70+X71</f>
        <v>6</v>
      </c>
      <c r="Y73" s="435">
        <f>Y48+Y50+Y53+Y56</f>
        <v>18</v>
      </c>
      <c r="Z73" s="435">
        <f>Z48+Z50+Z53+Z56</f>
        <v>10</v>
      </c>
      <c r="AA73" s="435">
        <f>AA37+AA51+AA52+AA54+AA57+AA61</f>
        <v>24</v>
      </c>
      <c r="AB73" s="435">
        <f>AB37+AB51+AB52+AB54+AB57+AB61</f>
        <v>2</v>
      </c>
      <c r="AC73" s="435" t="e">
        <f>AC60+AC34+AC68+AC69+AC38+AC39+AC40+AC41+AC42+AC43+AC58+AC44+AC45+AC47+AC50+AC51+AC53+AC52+AC54+AC57+AC56+AC48+AC61+AC37+#REF!+#REF!+AC66</f>
        <v>#REF!</v>
      </c>
      <c r="AD73" s="436" t="e">
        <f>AD60+AD34+AD68+AD86+AD38+AD39+AD40+AD41+AD42+AD43+AD58+AD44+AD45+AD47+AD50+AD51+AD53+AD52+AD54+AD57+AD56+AD48+AD61+AD37+#REF!+#REF!+AD66</f>
        <v>#REF!</v>
      </c>
    </row>
    <row r="74" spans="1:30" s="62" customFormat="1" ht="30.75" customHeight="1" thickBot="1">
      <c r="A74" s="298"/>
      <c r="B74" s="299" t="s">
        <v>203</v>
      </c>
      <c r="C74" s="301"/>
      <c r="D74" s="301"/>
      <c r="E74" s="301"/>
      <c r="F74" s="437">
        <f aca="true" t="shared" si="11" ref="F74:K74">F17+F32+F73</f>
        <v>145.5</v>
      </c>
      <c r="G74" s="437">
        <f t="shared" si="11"/>
        <v>4329</v>
      </c>
      <c r="H74" s="437">
        <f t="shared" si="11"/>
        <v>848</v>
      </c>
      <c r="I74" s="437">
        <f t="shared" si="11"/>
        <v>169</v>
      </c>
      <c r="J74" s="437">
        <f t="shared" si="11"/>
        <v>36</v>
      </c>
      <c r="K74" s="437">
        <f t="shared" si="11"/>
        <v>68</v>
      </c>
      <c r="L74" s="434">
        <f t="shared" si="10"/>
        <v>3481</v>
      </c>
      <c r="M74" s="437">
        <f>M17+M32+M73</f>
        <v>604</v>
      </c>
      <c r="N74" s="437">
        <f>N17+N32+N73</f>
        <v>8</v>
      </c>
      <c r="O74" s="437">
        <f>O32</f>
        <v>24</v>
      </c>
      <c r="P74" s="437">
        <f>P17+P32</f>
        <v>12</v>
      </c>
      <c r="Q74" s="437">
        <f>Q17+Q32+Q73</f>
        <v>16</v>
      </c>
      <c r="R74" s="437">
        <f>R17+R32+R73</f>
        <v>10</v>
      </c>
      <c r="S74" s="437">
        <f>S73</f>
        <v>20</v>
      </c>
      <c r="T74" s="437">
        <f>T73</f>
        <v>8</v>
      </c>
      <c r="U74" s="437">
        <f aca="true" t="shared" si="12" ref="U74:AB74">U17+U32+U73</f>
        <v>32</v>
      </c>
      <c r="V74" s="437">
        <f t="shared" si="12"/>
        <v>4</v>
      </c>
      <c r="W74" s="437">
        <f t="shared" si="12"/>
        <v>24</v>
      </c>
      <c r="X74" s="437">
        <f t="shared" si="12"/>
        <v>6</v>
      </c>
      <c r="Y74" s="437">
        <f t="shared" si="12"/>
        <v>18</v>
      </c>
      <c r="Z74" s="437">
        <f t="shared" si="12"/>
        <v>10</v>
      </c>
      <c r="AA74" s="437">
        <f t="shared" si="12"/>
        <v>24</v>
      </c>
      <c r="AB74" s="437">
        <f t="shared" si="12"/>
        <v>2</v>
      </c>
      <c r="AC74" s="438">
        <v>0</v>
      </c>
      <c r="AD74" s="439">
        <v>0</v>
      </c>
    </row>
    <row r="75" spans="1:30" s="62" customFormat="1" ht="22.5" customHeight="1" thickBot="1">
      <c r="A75" s="293"/>
      <c r="B75" s="763" t="s">
        <v>198</v>
      </c>
      <c r="C75" s="763"/>
      <c r="D75" s="763"/>
      <c r="E75" s="763"/>
      <c r="F75" s="763"/>
      <c r="G75" s="763"/>
      <c r="H75" s="763"/>
      <c r="I75" s="763"/>
      <c r="J75" s="763"/>
      <c r="K75" s="763"/>
      <c r="L75" s="763"/>
      <c r="M75" s="763"/>
      <c r="N75" s="763"/>
      <c r="O75" s="763"/>
      <c r="P75" s="763"/>
      <c r="Q75" s="763"/>
      <c r="R75" s="763"/>
      <c r="S75" s="763"/>
      <c r="T75" s="763"/>
      <c r="U75" s="763"/>
      <c r="V75" s="763"/>
      <c r="W75" s="763"/>
      <c r="X75" s="763"/>
      <c r="Y75" s="763"/>
      <c r="Z75" s="763"/>
      <c r="AA75" s="763"/>
      <c r="AB75" s="763"/>
      <c r="AC75" s="763"/>
      <c r="AD75" s="763"/>
    </row>
    <row r="76" spans="1:30" s="62" customFormat="1" ht="16.5" thickBot="1">
      <c r="A76" s="691" t="s">
        <v>233</v>
      </c>
      <c r="B76" s="692"/>
      <c r="C76" s="692"/>
      <c r="D76" s="692"/>
      <c r="E76" s="692"/>
      <c r="F76" s="692"/>
      <c r="G76" s="692"/>
      <c r="H76" s="692"/>
      <c r="I76" s="692"/>
      <c r="J76" s="692"/>
      <c r="K76" s="692"/>
      <c r="L76" s="692"/>
      <c r="M76" s="692"/>
      <c r="N76" s="692"/>
      <c r="O76" s="692"/>
      <c r="P76" s="692"/>
      <c r="Q76" s="692"/>
      <c r="R76" s="692"/>
      <c r="S76" s="692"/>
      <c r="T76" s="692"/>
      <c r="U76" s="692"/>
      <c r="V76" s="692"/>
      <c r="W76" s="692"/>
      <c r="X76" s="692"/>
      <c r="Y76" s="692"/>
      <c r="Z76" s="692"/>
      <c r="AA76" s="692"/>
      <c r="AB76" s="692"/>
      <c r="AC76" s="692"/>
      <c r="AD76" s="692"/>
    </row>
    <row r="77" spans="1:30" s="62" customFormat="1" ht="21.75" customHeight="1">
      <c r="A77" s="134">
        <v>1</v>
      </c>
      <c r="B77" s="135" t="s">
        <v>132</v>
      </c>
      <c r="C77" s="136"/>
      <c r="D77" s="137">
        <v>12</v>
      </c>
      <c r="E77" s="138"/>
      <c r="F77" s="117">
        <v>3.5</v>
      </c>
      <c r="G77" s="139">
        <f>F77*30</f>
        <v>105</v>
      </c>
      <c r="H77" s="84">
        <v>4</v>
      </c>
      <c r="I77" s="125">
        <v>4</v>
      </c>
      <c r="J77" s="84"/>
      <c r="K77" s="98"/>
      <c r="L77" s="99">
        <f>G77-H77</f>
        <v>101</v>
      </c>
      <c r="M77" s="118"/>
      <c r="N77" s="119"/>
      <c r="O77" s="118"/>
      <c r="P77" s="119"/>
      <c r="Q77" s="118"/>
      <c r="R77" s="119"/>
      <c r="S77" s="118"/>
      <c r="T77" s="119"/>
      <c r="U77" s="118"/>
      <c r="V77" s="119"/>
      <c r="W77" s="118"/>
      <c r="X77" s="119"/>
      <c r="Y77" s="118"/>
      <c r="Z77" s="119"/>
      <c r="AA77" s="459">
        <v>4</v>
      </c>
      <c r="AB77" s="460">
        <v>0</v>
      </c>
      <c r="AC77" s="118"/>
      <c r="AD77" s="119"/>
    </row>
    <row r="78" spans="1:30" s="62" customFormat="1" ht="15.75">
      <c r="A78" s="140">
        <v>2</v>
      </c>
      <c r="B78" s="141" t="s">
        <v>136</v>
      </c>
      <c r="C78" s="142"/>
      <c r="D78" s="143">
        <v>12</v>
      </c>
      <c r="E78" s="144"/>
      <c r="F78" s="111">
        <v>3.5</v>
      </c>
      <c r="G78" s="139">
        <f aca="true" t="shared" si="13" ref="G78:G88">F78*30</f>
        <v>105</v>
      </c>
      <c r="H78" s="84">
        <v>4</v>
      </c>
      <c r="I78" s="125">
        <v>4</v>
      </c>
      <c r="J78" s="84"/>
      <c r="K78" s="98">
        <f aca="true" t="shared" si="14" ref="K78:K87">H78-I78</f>
        <v>0</v>
      </c>
      <c r="L78" s="99">
        <f aca="true" t="shared" si="15" ref="L78:L87">G78-H78</f>
        <v>101</v>
      </c>
      <c r="M78" s="142"/>
      <c r="N78" s="145"/>
      <c r="O78" s="142"/>
      <c r="P78" s="145"/>
      <c r="Q78" s="142"/>
      <c r="R78" s="145"/>
      <c r="S78" s="142"/>
      <c r="T78" s="145"/>
      <c r="U78" s="142"/>
      <c r="V78" s="145"/>
      <c r="W78" s="142"/>
      <c r="X78" s="145"/>
      <c r="Y78" s="142"/>
      <c r="Z78" s="145"/>
      <c r="AA78" s="142">
        <v>4</v>
      </c>
      <c r="AB78" s="145">
        <v>0</v>
      </c>
      <c r="AC78" s="142"/>
      <c r="AD78" s="145"/>
    </row>
    <row r="79" spans="1:30" s="62" customFormat="1" ht="15.75">
      <c r="A79" s="140">
        <v>3</v>
      </c>
      <c r="B79" s="309" t="s">
        <v>232</v>
      </c>
      <c r="C79" s="142"/>
      <c r="D79" s="143">
        <v>6</v>
      </c>
      <c r="E79" s="144"/>
      <c r="F79" s="111">
        <v>3.5</v>
      </c>
      <c r="G79" s="139">
        <f t="shared" si="13"/>
        <v>105</v>
      </c>
      <c r="H79" s="84">
        <v>4</v>
      </c>
      <c r="I79" s="125">
        <v>4</v>
      </c>
      <c r="J79" s="84"/>
      <c r="K79" s="98">
        <f t="shared" si="14"/>
        <v>0</v>
      </c>
      <c r="L79" s="99">
        <f t="shared" si="15"/>
        <v>101</v>
      </c>
      <c r="M79" s="88"/>
      <c r="N79" s="120"/>
      <c r="O79" s="88"/>
      <c r="P79" s="120"/>
      <c r="Q79" s="88"/>
      <c r="R79" s="120"/>
      <c r="S79" s="86">
        <v>4</v>
      </c>
      <c r="T79" s="461">
        <v>0</v>
      </c>
      <c r="U79" s="88"/>
      <c r="V79" s="120"/>
      <c r="W79" s="88"/>
      <c r="X79" s="120"/>
      <c r="Y79" s="88"/>
      <c r="Z79" s="120"/>
      <c r="AA79" s="88"/>
      <c r="AB79" s="120"/>
      <c r="AC79" s="88"/>
      <c r="AD79" s="120"/>
    </row>
    <row r="80" spans="1:30" s="55" customFormat="1" ht="15.75">
      <c r="A80" s="140">
        <v>4</v>
      </c>
      <c r="B80" s="308" t="s">
        <v>213</v>
      </c>
      <c r="C80" s="83"/>
      <c r="D80" s="84">
        <v>10</v>
      </c>
      <c r="E80" s="121"/>
      <c r="F80" s="111">
        <v>4.5</v>
      </c>
      <c r="G80" s="139">
        <f t="shared" si="13"/>
        <v>135</v>
      </c>
      <c r="H80" s="84">
        <v>4</v>
      </c>
      <c r="I80" s="125">
        <v>4</v>
      </c>
      <c r="J80" s="84"/>
      <c r="K80" s="98">
        <f t="shared" si="14"/>
        <v>0</v>
      </c>
      <c r="L80" s="99">
        <f t="shared" si="15"/>
        <v>131</v>
      </c>
      <c r="M80" s="88"/>
      <c r="N80" s="120"/>
      <c r="O80" s="88"/>
      <c r="P80" s="120"/>
      <c r="Q80" s="88"/>
      <c r="R80" s="120"/>
      <c r="S80" s="88"/>
      <c r="T80" s="120"/>
      <c r="U80" s="88"/>
      <c r="V80" s="120"/>
      <c r="W80" s="88"/>
      <c r="X80" s="120"/>
      <c r="Y80" s="86">
        <v>4</v>
      </c>
      <c r="Z80" s="461">
        <v>0</v>
      </c>
      <c r="AA80" s="88"/>
      <c r="AB80" s="120"/>
      <c r="AC80" s="88"/>
      <c r="AD80" s="120"/>
    </row>
    <row r="81" spans="1:30" s="55" customFormat="1" ht="15.75">
      <c r="A81" s="140">
        <v>5</v>
      </c>
      <c r="B81" s="141" t="s">
        <v>228</v>
      </c>
      <c r="C81" s="142"/>
      <c r="D81" s="143">
        <v>10</v>
      </c>
      <c r="E81" s="144"/>
      <c r="F81" s="111">
        <v>3.5</v>
      </c>
      <c r="G81" s="139">
        <f t="shared" si="13"/>
        <v>105</v>
      </c>
      <c r="H81" s="84">
        <v>4</v>
      </c>
      <c r="I81" s="125">
        <v>4</v>
      </c>
      <c r="J81" s="84"/>
      <c r="K81" s="98">
        <f t="shared" si="14"/>
        <v>0</v>
      </c>
      <c r="L81" s="99">
        <f t="shared" si="15"/>
        <v>101</v>
      </c>
      <c r="M81" s="88"/>
      <c r="N81" s="120"/>
      <c r="O81" s="88"/>
      <c r="P81" s="120"/>
      <c r="Q81" s="88"/>
      <c r="R81" s="120"/>
      <c r="S81" s="88"/>
      <c r="T81" s="120"/>
      <c r="U81" s="88"/>
      <c r="V81" s="120"/>
      <c r="W81" s="88"/>
      <c r="X81" s="120"/>
      <c r="Y81" s="86">
        <v>4</v>
      </c>
      <c r="Z81" s="461">
        <v>0</v>
      </c>
      <c r="AA81" s="88"/>
      <c r="AB81" s="120"/>
      <c r="AC81" s="88"/>
      <c r="AD81" s="120"/>
    </row>
    <row r="82" spans="1:30" s="55" customFormat="1" ht="15.75">
      <c r="A82" s="100" t="s">
        <v>99</v>
      </c>
      <c r="B82" s="217" t="s">
        <v>109</v>
      </c>
      <c r="C82" s="97"/>
      <c r="D82" s="100" t="s">
        <v>152</v>
      </c>
      <c r="E82" s="100"/>
      <c r="F82" s="209">
        <v>3</v>
      </c>
      <c r="G82" s="210">
        <f>I83</f>
        <v>4</v>
      </c>
      <c r="H82" s="84">
        <v>4</v>
      </c>
      <c r="I82" s="211">
        <v>4</v>
      </c>
      <c r="J82" s="84"/>
      <c r="K82" s="98">
        <v>0</v>
      </c>
      <c r="L82" s="99">
        <v>82</v>
      </c>
      <c r="M82" s="88"/>
      <c r="N82" s="89"/>
      <c r="O82" s="88"/>
      <c r="P82" s="89"/>
      <c r="Q82" s="86">
        <v>4</v>
      </c>
      <c r="R82" s="87">
        <v>0</v>
      </c>
      <c r="S82" s="88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89"/>
    </row>
    <row r="83" spans="1:30" s="55" customFormat="1" ht="16.5" thickBot="1">
      <c r="A83" s="100" t="s">
        <v>98</v>
      </c>
      <c r="B83" s="217" t="s">
        <v>127</v>
      </c>
      <c r="C83" s="97"/>
      <c r="D83" s="100" t="s">
        <v>100</v>
      </c>
      <c r="E83" s="100"/>
      <c r="F83" s="241">
        <v>3</v>
      </c>
      <c r="G83" s="210">
        <f>F83*30</f>
        <v>90</v>
      </c>
      <c r="H83" s="84">
        <v>4</v>
      </c>
      <c r="I83" s="211">
        <v>4</v>
      </c>
      <c r="J83" s="84"/>
      <c r="K83" s="98">
        <f>H83-I83</f>
        <v>0</v>
      </c>
      <c r="L83" s="99">
        <f>G83-H83</f>
        <v>86</v>
      </c>
      <c r="M83" s="88"/>
      <c r="N83" s="89"/>
      <c r="O83" s="88"/>
      <c r="P83" s="89"/>
      <c r="Q83" s="88"/>
      <c r="R83" s="89"/>
      <c r="S83" s="88"/>
      <c r="T83" s="100"/>
      <c r="U83" s="100"/>
      <c r="V83" s="100"/>
      <c r="W83" s="100"/>
      <c r="X83" s="100"/>
      <c r="Y83" s="100"/>
      <c r="Z83" s="100"/>
      <c r="AA83" s="97">
        <v>4</v>
      </c>
      <c r="AB83" s="97">
        <v>0</v>
      </c>
      <c r="AC83" s="100"/>
      <c r="AD83" s="89"/>
    </row>
    <row r="84" spans="1:30" s="55" customFormat="1" ht="16.5" thickBot="1">
      <c r="A84" s="236" t="s">
        <v>199</v>
      </c>
      <c r="B84" s="307" t="s">
        <v>211</v>
      </c>
      <c r="C84" s="198"/>
      <c r="D84" s="190"/>
      <c r="E84" s="190"/>
      <c r="F84" s="222">
        <f>F85+F86</f>
        <v>4.5</v>
      </c>
      <c r="G84" s="223">
        <f>G85+G86</f>
        <v>135</v>
      </c>
      <c r="H84" s="264">
        <f>H85+H86</f>
        <v>10</v>
      </c>
      <c r="I84" s="180">
        <v>4</v>
      </c>
      <c r="J84" s="192"/>
      <c r="K84" s="179">
        <v>6</v>
      </c>
      <c r="L84" s="232">
        <f>L85+L86</f>
        <v>125</v>
      </c>
      <c r="M84" s="201"/>
      <c r="N84" s="191"/>
      <c r="O84" s="201"/>
      <c r="P84" s="191"/>
      <c r="Q84" s="201"/>
      <c r="R84" s="191"/>
      <c r="S84" s="201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1"/>
    </row>
    <row r="85" spans="1:30" s="55" customFormat="1" ht="16.5" thickBot="1">
      <c r="A85" s="196" t="s">
        <v>221</v>
      </c>
      <c r="B85" s="307" t="s">
        <v>211</v>
      </c>
      <c r="C85" s="167">
        <v>4</v>
      </c>
      <c r="D85" s="196"/>
      <c r="E85" s="196"/>
      <c r="F85" s="219">
        <v>3</v>
      </c>
      <c r="G85" s="204">
        <f>F85*30</f>
        <v>90</v>
      </c>
      <c r="H85" s="84">
        <v>6</v>
      </c>
      <c r="I85" s="100" t="s">
        <v>248</v>
      </c>
      <c r="J85" s="407"/>
      <c r="K85" s="100" t="s">
        <v>254</v>
      </c>
      <c r="L85" s="81">
        <f>G85-H85</f>
        <v>84</v>
      </c>
      <c r="M85" s="203"/>
      <c r="N85" s="188"/>
      <c r="O85" s="203"/>
      <c r="P85" s="188"/>
      <c r="Q85" s="187">
        <v>4</v>
      </c>
      <c r="R85" s="406">
        <v>2</v>
      </c>
      <c r="S85" s="203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88"/>
    </row>
    <row r="86" spans="1:30" s="55" customFormat="1" ht="31.5">
      <c r="A86" s="112" t="s">
        <v>222</v>
      </c>
      <c r="B86" s="274" t="s">
        <v>212</v>
      </c>
      <c r="C86" s="275"/>
      <c r="D86" s="275"/>
      <c r="E86" s="275">
        <v>6</v>
      </c>
      <c r="F86" s="276">
        <v>1.5</v>
      </c>
      <c r="G86" s="210">
        <f>F86*30</f>
        <v>45</v>
      </c>
      <c r="H86" s="84">
        <v>4</v>
      </c>
      <c r="I86" s="211"/>
      <c r="J86" s="84"/>
      <c r="K86" s="98">
        <v>4</v>
      </c>
      <c r="L86" s="186">
        <f>G86-H86</f>
        <v>41</v>
      </c>
      <c r="M86" s="295"/>
      <c r="N86" s="296"/>
      <c r="O86" s="295"/>
      <c r="P86" s="296"/>
      <c r="Q86" s="295"/>
      <c r="R86" s="296"/>
      <c r="S86" s="295">
        <v>4</v>
      </c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116"/>
    </row>
    <row r="87" spans="1:30" s="55" customFormat="1" ht="16.5" thickBot="1">
      <c r="A87" s="312">
        <v>9</v>
      </c>
      <c r="B87" s="224" t="s">
        <v>137</v>
      </c>
      <c r="C87" s="101"/>
      <c r="D87" s="92">
        <v>7</v>
      </c>
      <c r="E87" s="313"/>
      <c r="F87" s="225">
        <v>3</v>
      </c>
      <c r="G87" s="314">
        <f t="shared" si="13"/>
        <v>90</v>
      </c>
      <c r="H87" s="124">
        <v>4</v>
      </c>
      <c r="I87" s="131">
        <v>4</v>
      </c>
      <c r="J87" s="124"/>
      <c r="K87" s="289">
        <f t="shared" si="14"/>
        <v>0</v>
      </c>
      <c r="L87" s="186">
        <f t="shared" si="15"/>
        <v>86</v>
      </c>
      <c r="M87" s="115"/>
      <c r="N87" s="122"/>
      <c r="O87" s="115"/>
      <c r="P87" s="122"/>
      <c r="Q87" s="115"/>
      <c r="R87" s="122"/>
      <c r="S87" s="115"/>
      <c r="T87" s="122"/>
      <c r="U87" s="195">
        <v>4</v>
      </c>
      <c r="V87" s="462">
        <v>0</v>
      </c>
      <c r="W87" s="115"/>
      <c r="X87" s="122"/>
      <c r="Y87" s="115"/>
      <c r="Z87" s="122"/>
      <c r="AA87" s="115"/>
      <c r="AB87" s="122"/>
      <c r="AC87" s="115"/>
      <c r="AD87" s="122"/>
    </row>
    <row r="88" spans="1:30" s="317" customFormat="1" ht="16.5" thickBot="1">
      <c r="A88" s="132"/>
      <c r="B88" s="133" t="s">
        <v>195</v>
      </c>
      <c r="C88" s="93"/>
      <c r="D88" s="93"/>
      <c r="E88" s="93"/>
      <c r="F88" s="146">
        <f>F77+F78+F79+F80+F81+F82+F83+F84+F87</f>
        <v>32</v>
      </c>
      <c r="G88" s="463">
        <f t="shared" si="13"/>
        <v>960</v>
      </c>
      <c r="H88" s="464">
        <f>H77+H78+H79+H80+H81+H82+H83+H84+H87</f>
        <v>42</v>
      </c>
      <c r="I88" s="464">
        <f>I77+I78+I79+I80+I81+I82+I83+I84+I87</f>
        <v>36</v>
      </c>
      <c r="J88" s="464">
        <f>J77+J78+J79+J80+J81+J82+J83+J84+J87</f>
        <v>0</v>
      </c>
      <c r="K88" s="464">
        <f>K77+K78+K79+K80+K81+K82+K83+K84+K87</f>
        <v>6</v>
      </c>
      <c r="L88" s="465">
        <f>L77+L78+L79+L80+L81+L82+L83+L84+L87</f>
        <v>914</v>
      </c>
      <c r="M88" s="466"/>
      <c r="N88" s="467">
        <f>N77+N78+N79+N80+N81+N82+N83+N84+N87</f>
        <v>0</v>
      </c>
      <c r="O88" s="467">
        <f>O77+O78+O79+O80+O81+O82+O83+O84+O87</f>
        <v>0</v>
      </c>
      <c r="P88" s="467">
        <f>P77+P78+P79+P80+P81+P82+P83+P84+P87</f>
        <v>0</v>
      </c>
      <c r="Q88" s="467">
        <f>Q77+Q78+Q79+Q80+Q81+Q82+Q83+Q85</f>
        <v>8</v>
      </c>
      <c r="R88" s="467">
        <f>R77+R78+R79+R80+R81+R82+R85</f>
        <v>2</v>
      </c>
      <c r="S88" s="467">
        <f>S79+S86</f>
        <v>8</v>
      </c>
      <c r="T88" s="467">
        <f>T79+T86</f>
        <v>0</v>
      </c>
      <c r="U88" s="467">
        <f aca="true" t="shared" si="16" ref="U88:AD88">U77+U78+U79+U80+U81+U82+U83+U84+U87</f>
        <v>4</v>
      </c>
      <c r="V88" s="467">
        <f t="shared" si="16"/>
        <v>0</v>
      </c>
      <c r="W88" s="467">
        <f t="shared" si="16"/>
        <v>0</v>
      </c>
      <c r="X88" s="467">
        <f t="shared" si="16"/>
        <v>0</v>
      </c>
      <c r="Y88" s="467">
        <f t="shared" si="16"/>
        <v>8</v>
      </c>
      <c r="Z88" s="467">
        <f t="shared" si="16"/>
        <v>0</v>
      </c>
      <c r="AA88" s="467">
        <f t="shared" si="16"/>
        <v>12</v>
      </c>
      <c r="AB88" s="467">
        <f t="shared" si="16"/>
        <v>0</v>
      </c>
      <c r="AC88" s="467">
        <f t="shared" si="16"/>
        <v>0</v>
      </c>
      <c r="AD88" s="467">
        <f t="shared" si="16"/>
        <v>0</v>
      </c>
    </row>
    <row r="89" spans="1:25" s="345" customFormat="1" ht="20.25" thickBot="1">
      <c r="A89" s="683" t="s">
        <v>234</v>
      </c>
      <c r="B89" s="684"/>
      <c r="C89" s="684"/>
      <c r="D89" s="684"/>
      <c r="E89" s="684"/>
      <c r="F89" s="684"/>
      <c r="G89" s="684"/>
      <c r="H89" s="684"/>
      <c r="I89" s="684"/>
      <c r="J89" s="684"/>
      <c r="K89" s="684"/>
      <c r="L89" s="684"/>
      <c r="M89" s="684"/>
      <c r="N89" s="685"/>
      <c r="O89" s="685"/>
      <c r="P89" s="685"/>
      <c r="Q89" s="685"/>
      <c r="R89" s="685"/>
      <c r="S89" s="685"/>
      <c r="T89" s="685"/>
      <c r="U89" s="685"/>
      <c r="V89" s="685"/>
      <c r="W89" s="685"/>
      <c r="X89" s="686"/>
      <c r="Y89" s="344"/>
    </row>
    <row r="90" spans="1:30" s="316" customFormat="1" ht="32.25" thickBot="1">
      <c r="A90" s="318">
        <v>1</v>
      </c>
      <c r="B90" s="339" t="s">
        <v>133</v>
      </c>
      <c r="C90" s="340">
        <v>10</v>
      </c>
      <c r="D90" s="341"/>
      <c r="E90" s="153"/>
      <c r="F90" s="327">
        <v>3</v>
      </c>
      <c r="G90" s="297">
        <f>F90*30</f>
        <v>90</v>
      </c>
      <c r="H90" s="84">
        <v>6</v>
      </c>
      <c r="I90" s="100" t="s">
        <v>248</v>
      </c>
      <c r="J90" s="407"/>
      <c r="K90" s="100" t="s">
        <v>254</v>
      </c>
      <c r="L90" s="81">
        <f>G90-H90</f>
        <v>84</v>
      </c>
      <c r="M90" s="342"/>
      <c r="N90" s="343"/>
      <c r="O90" s="342"/>
      <c r="P90" s="343"/>
      <c r="Q90" s="342"/>
      <c r="R90" s="343"/>
      <c r="S90" s="342"/>
      <c r="T90" s="343"/>
      <c r="U90" s="342"/>
      <c r="V90" s="343"/>
      <c r="W90" s="342"/>
      <c r="X90" s="343"/>
      <c r="Y90" s="468">
        <v>4</v>
      </c>
      <c r="Z90" s="469">
        <v>2</v>
      </c>
      <c r="AA90" s="342"/>
      <c r="AB90" s="343"/>
      <c r="AC90" s="342"/>
      <c r="AD90" s="343"/>
    </row>
    <row r="91" spans="1:30" s="311" customFormat="1" ht="31.5">
      <c r="A91" s="320">
        <v>2</v>
      </c>
      <c r="B91" s="319" t="s">
        <v>134</v>
      </c>
      <c r="C91" s="83">
        <v>12</v>
      </c>
      <c r="D91" s="84"/>
      <c r="E91" s="121"/>
      <c r="F91" s="111">
        <v>3</v>
      </c>
      <c r="G91" s="139">
        <f>F91*30</f>
        <v>90</v>
      </c>
      <c r="H91" s="84">
        <v>6</v>
      </c>
      <c r="I91" s="100" t="s">
        <v>248</v>
      </c>
      <c r="J91" s="407"/>
      <c r="K91" s="100" t="s">
        <v>254</v>
      </c>
      <c r="L91" s="99">
        <f>G91-H91</f>
        <v>84</v>
      </c>
      <c r="M91" s="136"/>
      <c r="N91" s="294"/>
      <c r="O91" s="136"/>
      <c r="P91" s="294"/>
      <c r="Q91" s="136"/>
      <c r="R91" s="294"/>
      <c r="S91" s="136"/>
      <c r="T91" s="294"/>
      <c r="U91" s="136"/>
      <c r="V91" s="294"/>
      <c r="W91" s="136"/>
      <c r="X91" s="294"/>
      <c r="Y91" s="136"/>
      <c r="Z91" s="294"/>
      <c r="AA91" s="136">
        <v>4</v>
      </c>
      <c r="AB91" s="294">
        <v>2</v>
      </c>
      <c r="AC91" s="136"/>
      <c r="AD91" s="294"/>
    </row>
    <row r="92" spans="1:30" s="325" customFormat="1" ht="32.25" thickBot="1">
      <c r="A92" s="329">
        <v>3</v>
      </c>
      <c r="B92" s="330" t="s">
        <v>135</v>
      </c>
      <c r="C92" s="195"/>
      <c r="D92" s="184">
        <v>10</v>
      </c>
      <c r="E92" s="113"/>
      <c r="F92" s="225">
        <v>3.5</v>
      </c>
      <c r="G92" s="331">
        <f>F92*30</f>
        <v>105</v>
      </c>
      <c r="H92" s="92">
        <v>4</v>
      </c>
      <c r="I92" s="131">
        <v>4</v>
      </c>
      <c r="J92" s="92"/>
      <c r="K92" s="114">
        <f>H92-I92</f>
        <v>0</v>
      </c>
      <c r="L92" s="186">
        <f>G92-H92</f>
        <v>101</v>
      </c>
      <c r="M92" s="332"/>
      <c r="N92" s="333"/>
      <c r="O92" s="332"/>
      <c r="P92" s="333"/>
      <c r="Q92" s="332"/>
      <c r="R92" s="333"/>
      <c r="S92" s="332"/>
      <c r="T92" s="333"/>
      <c r="U92" s="332"/>
      <c r="V92" s="333"/>
      <c r="W92" s="332"/>
      <c r="X92" s="333"/>
      <c r="Y92" s="332">
        <v>4</v>
      </c>
      <c r="Z92" s="333">
        <v>0</v>
      </c>
      <c r="AA92" s="332"/>
      <c r="AB92" s="333"/>
      <c r="AC92" s="332"/>
      <c r="AD92" s="333"/>
    </row>
    <row r="93" spans="1:30" s="336" customFormat="1" ht="20.25" thickBot="1">
      <c r="A93" s="683" t="s">
        <v>235</v>
      </c>
      <c r="B93" s="684"/>
      <c r="C93" s="684"/>
      <c r="D93" s="684"/>
      <c r="E93" s="684"/>
      <c r="F93" s="684"/>
      <c r="G93" s="684"/>
      <c r="H93" s="684"/>
      <c r="I93" s="684"/>
      <c r="J93" s="684"/>
      <c r="K93" s="684"/>
      <c r="L93" s="684"/>
      <c r="M93" s="684"/>
      <c r="N93" s="685"/>
      <c r="O93" s="685"/>
      <c r="P93" s="685"/>
      <c r="Q93" s="685"/>
      <c r="R93" s="685"/>
      <c r="S93" s="685"/>
      <c r="T93" s="685"/>
      <c r="U93" s="685"/>
      <c r="V93" s="685"/>
      <c r="W93" s="685"/>
      <c r="X93" s="685"/>
      <c r="Y93" s="687"/>
      <c r="Z93" s="335"/>
      <c r="AA93" s="335"/>
      <c r="AB93" s="335"/>
      <c r="AC93" s="335"/>
      <c r="AD93" s="160"/>
    </row>
    <row r="94" spans="1:30" s="316" customFormat="1" ht="16.5" thickBot="1">
      <c r="A94" s="315"/>
      <c r="B94" s="334" t="s">
        <v>214</v>
      </c>
      <c r="C94" s="340">
        <v>10</v>
      </c>
      <c r="D94" s="341"/>
      <c r="E94" s="153"/>
      <c r="F94" s="327">
        <v>3</v>
      </c>
      <c r="G94" s="297">
        <f>F94*30</f>
        <v>90</v>
      </c>
      <c r="H94" s="84">
        <v>6</v>
      </c>
      <c r="I94" s="100" t="s">
        <v>248</v>
      </c>
      <c r="J94" s="407"/>
      <c r="K94" s="100" t="s">
        <v>254</v>
      </c>
      <c r="L94" s="81">
        <f>G94-H94</f>
        <v>84</v>
      </c>
      <c r="M94" s="342"/>
      <c r="N94" s="343"/>
      <c r="O94" s="342"/>
      <c r="P94" s="343"/>
      <c r="Q94" s="342"/>
      <c r="R94" s="343"/>
      <c r="S94" s="342"/>
      <c r="T94" s="343"/>
      <c r="U94" s="342"/>
      <c r="V94" s="343"/>
      <c r="W94" s="342"/>
      <c r="X94" s="343"/>
      <c r="Y94" s="468">
        <v>4</v>
      </c>
      <c r="Z94" s="469">
        <v>2</v>
      </c>
      <c r="AA94" s="342"/>
      <c r="AB94" s="343"/>
      <c r="AC94" s="342"/>
      <c r="AD94" s="343"/>
    </row>
    <row r="95" spans="1:30" s="311" customFormat="1" ht="15.75">
      <c r="A95" s="310"/>
      <c r="B95" s="321" t="s">
        <v>215</v>
      </c>
      <c r="C95" s="83">
        <v>12</v>
      </c>
      <c r="D95" s="84"/>
      <c r="E95" s="121"/>
      <c r="F95" s="111">
        <v>3</v>
      </c>
      <c r="G95" s="139">
        <f>F95*30</f>
        <v>90</v>
      </c>
      <c r="H95" s="84">
        <v>6</v>
      </c>
      <c r="I95" s="100" t="s">
        <v>248</v>
      </c>
      <c r="J95" s="407"/>
      <c r="K95" s="100" t="s">
        <v>254</v>
      </c>
      <c r="L95" s="99">
        <f>G95-H95</f>
        <v>84</v>
      </c>
      <c r="M95" s="136"/>
      <c r="N95" s="294"/>
      <c r="O95" s="136"/>
      <c r="P95" s="294"/>
      <c r="Q95" s="136"/>
      <c r="R95" s="294"/>
      <c r="S95" s="136"/>
      <c r="T95" s="294"/>
      <c r="U95" s="136"/>
      <c r="V95" s="294"/>
      <c r="W95" s="136"/>
      <c r="X95" s="294"/>
      <c r="Y95" s="136"/>
      <c r="Z95" s="294"/>
      <c r="AA95" s="136">
        <v>4</v>
      </c>
      <c r="AB95" s="294">
        <v>2</v>
      </c>
      <c r="AC95" s="136"/>
      <c r="AD95" s="294"/>
    </row>
    <row r="96" spans="1:30" s="325" customFormat="1" ht="16.5" thickBot="1">
      <c r="A96" s="324"/>
      <c r="B96" s="337" t="s">
        <v>216</v>
      </c>
      <c r="C96" s="195"/>
      <c r="D96" s="184">
        <v>10</v>
      </c>
      <c r="E96" s="113"/>
      <c r="F96" s="225">
        <v>3.5</v>
      </c>
      <c r="G96" s="331">
        <f>F96*30</f>
        <v>105</v>
      </c>
      <c r="H96" s="92">
        <v>4</v>
      </c>
      <c r="I96" s="131">
        <v>4</v>
      </c>
      <c r="J96" s="92"/>
      <c r="K96" s="114">
        <f>H96-I96</f>
        <v>0</v>
      </c>
      <c r="L96" s="186">
        <f>G96-H96</f>
        <v>101</v>
      </c>
      <c r="M96" s="332"/>
      <c r="N96" s="333"/>
      <c r="O96" s="332"/>
      <c r="P96" s="333"/>
      <c r="Q96" s="332"/>
      <c r="R96" s="333"/>
      <c r="S96" s="332"/>
      <c r="T96" s="333"/>
      <c r="U96" s="332"/>
      <c r="V96" s="333"/>
      <c r="W96" s="332"/>
      <c r="X96" s="333"/>
      <c r="Y96" s="332">
        <v>4</v>
      </c>
      <c r="Z96" s="333">
        <v>0</v>
      </c>
      <c r="AA96" s="332"/>
      <c r="AB96" s="333"/>
      <c r="AC96" s="332"/>
      <c r="AD96" s="333"/>
    </row>
    <row r="97" spans="1:30" s="336" customFormat="1" ht="20.25" thickBot="1">
      <c r="A97" s="688" t="s">
        <v>236</v>
      </c>
      <c r="B97" s="689"/>
      <c r="C97" s="689"/>
      <c r="D97" s="689"/>
      <c r="E97" s="689"/>
      <c r="F97" s="689"/>
      <c r="G97" s="689"/>
      <c r="H97" s="689"/>
      <c r="I97" s="689"/>
      <c r="J97" s="689"/>
      <c r="K97" s="689"/>
      <c r="L97" s="689"/>
      <c r="M97" s="689"/>
      <c r="N97" s="689"/>
      <c r="O97" s="689"/>
      <c r="P97" s="689"/>
      <c r="Q97" s="689"/>
      <c r="R97" s="689"/>
      <c r="S97" s="689"/>
      <c r="T97" s="689"/>
      <c r="U97" s="689"/>
      <c r="V97" s="689"/>
      <c r="W97" s="689"/>
      <c r="X97" s="689"/>
      <c r="Y97" s="690"/>
      <c r="Z97" s="335"/>
      <c r="AA97" s="335"/>
      <c r="AB97" s="335"/>
      <c r="AC97" s="335"/>
      <c r="AD97" s="160"/>
    </row>
    <row r="98" spans="1:30" s="316" customFormat="1" ht="16.5" thickBot="1">
      <c r="A98" s="315"/>
      <c r="B98" s="338" t="s">
        <v>217</v>
      </c>
      <c r="C98" s="340">
        <v>10</v>
      </c>
      <c r="D98" s="341"/>
      <c r="E98" s="153"/>
      <c r="F98" s="327">
        <v>3</v>
      </c>
      <c r="G98" s="297">
        <f>F98*30</f>
        <v>90</v>
      </c>
      <c r="H98" s="84">
        <v>6</v>
      </c>
      <c r="I98" s="100" t="s">
        <v>248</v>
      </c>
      <c r="J98" s="407"/>
      <c r="K98" s="100" t="s">
        <v>254</v>
      </c>
      <c r="L98" s="81">
        <f>G98-H98</f>
        <v>84</v>
      </c>
      <c r="M98" s="342"/>
      <c r="N98" s="343"/>
      <c r="O98" s="342"/>
      <c r="P98" s="343"/>
      <c r="Q98" s="342"/>
      <c r="R98" s="343"/>
      <c r="S98" s="342"/>
      <c r="T98" s="343"/>
      <c r="U98" s="342"/>
      <c r="V98" s="343"/>
      <c r="W98" s="342"/>
      <c r="X98" s="343"/>
      <c r="Y98" s="468">
        <v>4</v>
      </c>
      <c r="Z98" s="469">
        <v>2</v>
      </c>
      <c r="AA98" s="342"/>
      <c r="AB98" s="343"/>
      <c r="AC98" s="342"/>
      <c r="AD98" s="343"/>
    </row>
    <row r="99" spans="1:30" s="311" customFormat="1" ht="15.75">
      <c r="A99" s="310"/>
      <c r="B99" s="322" t="s">
        <v>218</v>
      </c>
      <c r="C99" s="83">
        <v>12</v>
      </c>
      <c r="D99" s="84"/>
      <c r="E99" s="121"/>
      <c r="F99" s="111">
        <v>3</v>
      </c>
      <c r="G99" s="139">
        <f>F99*30</f>
        <v>90</v>
      </c>
      <c r="H99" s="84">
        <v>6</v>
      </c>
      <c r="I99" s="100" t="s">
        <v>248</v>
      </c>
      <c r="J99" s="407"/>
      <c r="K99" s="100" t="s">
        <v>254</v>
      </c>
      <c r="L99" s="99">
        <f>G99-H99</f>
        <v>84</v>
      </c>
      <c r="M99" s="136"/>
      <c r="N99" s="294"/>
      <c r="O99" s="136"/>
      <c r="P99" s="294"/>
      <c r="Q99" s="136"/>
      <c r="R99" s="294"/>
      <c r="S99" s="136"/>
      <c r="T99" s="294"/>
      <c r="U99" s="136"/>
      <c r="V99" s="294"/>
      <c r="W99" s="136"/>
      <c r="X99" s="294"/>
      <c r="Y99" s="136"/>
      <c r="Z99" s="294"/>
      <c r="AA99" s="136">
        <v>4</v>
      </c>
      <c r="AB99" s="294">
        <v>2</v>
      </c>
      <c r="AC99" s="136"/>
      <c r="AD99" s="294"/>
    </row>
    <row r="100" spans="1:30" s="325" customFormat="1" ht="16.5" thickBot="1">
      <c r="A100" s="324"/>
      <c r="B100" s="346" t="s">
        <v>193</v>
      </c>
      <c r="C100" s="195"/>
      <c r="D100" s="184">
        <v>10</v>
      </c>
      <c r="E100" s="113"/>
      <c r="F100" s="225">
        <v>3.5</v>
      </c>
      <c r="G100" s="331">
        <f>F100*30</f>
        <v>105</v>
      </c>
      <c r="H100" s="92">
        <v>4</v>
      </c>
      <c r="I100" s="131">
        <v>4</v>
      </c>
      <c r="J100" s="92"/>
      <c r="K100" s="114">
        <f>H100-I100</f>
        <v>0</v>
      </c>
      <c r="L100" s="186">
        <f>G100-H100</f>
        <v>101</v>
      </c>
      <c r="M100" s="332"/>
      <c r="N100" s="333"/>
      <c r="O100" s="332"/>
      <c r="P100" s="333"/>
      <c r="Q100" s="332"/>
      <c r="R100" s="333"/>
      <c r="S100" s="332"/>
      <c r="T100" s="333"/>
      <c r="U100" s="332"/>
      <c r="V100" s="333"/>
      <c r="W100" s="332"/>
      <c r="X100" s="333"/>
      <c r="Y100" s="332">
        <v>4</v>
      </c>
      <c r="Z100" s="333">
        <v>0</v>
      </c>
      <c r="AA100" s="332"/>
      <c r="AB100" s="333"/>
      <c r="AC100" s="332"/>
      <c r="AD100" s="333"/>
    </row>
    <row r="101" spans="1:30" s="336" customFormat="1" ht="16.5" thickBot="1">
      <c r="A101" s="132"/>
      <c r="B101" s="323" t="s">
        <v>220</v>
      </c>
      <c r="C101" s="470"/>
      <c r="D101" s="470"/>
      <c r="E101" s="470"/>
      <c r="F101" s="464">
        <f>F98+F99+F100</f>
        <v>9.5</v>
      </c>
      <c r="G101" s="471">
        <f>G98+G99+G100</f>
        <v>285</v>
      </c>
      <c r="H101" s="464">
        <f>H98+H99+H100</f>
        <v>16</v>
      </c>
      <c r="I101" s="464">
        <f>4+4+I100</f>
        <v>12</v>
      </c>
      <c r="J101" s="464"/>
      <c r="K101" s="464">
        <f>2+2+K100</f>
        <v>4</v>
      </c>
      <c r="L101" s="464">
        <f>L98+L99+L100</f>
        <v>269</v>
      </c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3">
        <f>Y98+Y100</f>
        <v>8</v>
      </c>
      <c r="Z101" s="473">
        <f>Z98+Z99+Z100</f>
        <v>2</v>
      </c>
      <c r="AA101" s="473">
        <f>AA98+AA99+AA100</f>
        <v>4</v>
      </c>
      <c r="AB101" s="473">
        <f>AB98+AB99+AB100</f>
        <v>2</v>
      </c>
      <c r="AC101" s="347"/>
      <c r="AD101" s="347"/>
    </row>
    <row r="102" spans="1:30" s="336" customFormat="1" ht="16.5" thickBot="1">
      <c r="A102" s="132"/>
      <c r="B102" s="323" t="s">
        <v>219</v>
      </c>
      <c r="C102" s="470"/>
      <c r="D102" s="470"/>
      <c r="E102" s="470"/>
      <c r="F102" s="464">
        <f>F88+F101</f>
        <v>41.5</v>
      </c>
      <c r="G102" s="471">
        <f>G88+G101</f>
        <v>1245</v>
      </c>
      <c r="H102" s="464">
        <f>H88+H101</f>
        <v>58</v>
      </c>
      <c r="I102" s="464">
        <f>I88+I101</f>
        <v>48</v>
      </c>
      <c r="J102" s="464"/>
      <c r="K102" s="464">
        <f>K88+K101</f>
        <v>10</v>
      </c>
      <c r="L102" s="464">
        <f>L88+L101</f>
        <v>1183</v>
      </c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>
        <f>Y88+Y101</f>
        <v>16</v>
      </c>
      <c r="Z102" s="472">
        <f>Z88+Z101</f>
        <v>2</v>
      </c>
      <c r="AA102" s="472">
        <f>AA88+AA101</f>
        <v>16</v>
      </c>
      <c r="AB102" s="472">
        <f>AB88+AB101</f>
        <v>2</v>
      </c>
      <c r="AC102" s="347"/>
      <c r="AD102" s="347"/>
    </row>
    <row r="103" spans="1:30" s="55" customFormat="1" ht="19.5" thickBot="1">
      <c r="A103" s="147"/>
      <c r="B103" s="148"/>
      <c r="C103" s="124"/>
      <c r="D103" s="124"/>
      <c r="E103" s="124"/>
      <c r="F103" s="149"/>
      <c r="G103" s="149"/>
      <c r="H103" s="149"/>
      <c r="I103" s="149"/>
      <c r="J103" s="149"/>
      <c r="K103" s="149"/>
      <c r="L103" s="150"/>
      <c r="M103" s="151"/>
      <c r="N103" s="152"/>
      <c r="O103" s="151"/>
      <c r="P103" s="152"/>
      <c r="Q103" s="151"/>
      <c r="R103" s="152"/>
      <c r="S103" s="151"/>
      <c r="T103" s="152"/>
      <c r="U103" s="151"/>
      <c r="V103" s="152"/>
      <c r="W103" s="151"/>
      <c r="X103" s="152"/>
      <c r="Y103" s="151"/>
      <c r="Z103" s="152"/>
      <c r="AA103" s="151"/>
      <c r="AB103" s="152"/>
      <c r="AC103" s="151"/>
      <c r="AD103" s="152"/>
    </row>
    <row r="104" spans="1:30" s="55" customFormat="1" ht="16.5" thickBot="1">
      <c r="A104" s="709" t="s">
        <v>255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1"/>
      <c r="N104" s="711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10"/>
      <c r="Z104" s="710"/>
      <c r="AA104" s="710"/>
      <c r="AB104" s="710"/>
      <c r="AC104" s="710"/>
      <c r="AD104" s="710"/>
    </row>
    <row r="105" spans="1:30" s="55" customFormat="1" ht="16.5" thickBot="1">
      <c r="A105" s="475">
        <v>1</v>
      </c>
      <c r="B105" s="476" t="s">
        <v>23</v>
      </c>
      <c r="C105" s="477"/>
      <c r="D105" s="478">
        <v>13</v>
      </c>
      <c r="E105" s="478"/>
      <c r="F105" s="478"/>
      <c r="G105" s="479">
        <v>19.5</v>
      </c>
      <c r="H105" s="479">
        <f>G105*30</f>
        <v>585</v>
      </c>
      <c r="I105" s="155"/>
      <c r="J105" s="155"/>
      <c r="K105" s="155"/>
      <c r="L105" s="156"/>
      <c r="M105" s="118"/>
      <c r="N105" s="157"/>
      <c r="O105" s="158"/>
      <c r="P105" s="159"/>
      <c r="Q105" s="158"/>
      <c r="R105" s="159"/>
      <c r="S105" s="158"/>
      <c r="T105" s="159"/>
      <c r="U105" s="158"/>
      <c r="V105" s="159"/>
      <c r="W105" s="158"/>
      <c r="X105" s="159"/>
      <c r="Y105" s="158"/>
      <c r="Z105" s="159"/>
      <c r="AA105" s="158"/>
      <c r="AB105" s="159"/>
      <c r="AC105" s="158"/>
      <c r="AD105" s="159"/>
    </row>
    <row r="106" spans="1:30" s="55" customFormat="1" ht="16.5" thickBot="1">
      <c r="A106" s="480">
        <v>2</v>
      </c>
      <c r="B106" s="481" t="s">
        <v>158</v>
      </c>
      <c r="C106" s="482">
        <v>13</v>
      </c>
      <c r="D106" s="483"/>
      <c r="E106" s="483"/>
      <c r="F106" s="483"/>
      <c r="G106" s="484">
        <v>3</v>
      </c>
      <c r="H106" s="479">
        <f>G106*30</f>
        <v>90</v>
      </c>
      <c r="I106" s="155"/>
      <c r="J106" s="155"/>
      <c r="K106" s="155"/>
      <c r="L106" s="156"/>
      <c r="M106" s="118"/>
      <c r="N106" s="474"/>
      <c r="O106" s="118"/>
      <c r="P106" s="474"/>
      <c r="Q106" s="118"/>
      <c r="R106" s="474"/>
      <c r="S106" s="118"/>
      <c r="T106" s="474"/>
      <c r="U106" s="118"/>
      <c r="V106" s="474"/>
      <c r="W106" s="118"/>
      <c r="X106" s="474"/>
      <c r="Y106" s="118"/>
      <c r="Z106" s="474"/>
      <c r="AA106" s="118"/>
      <c r="AB106" s="474"/>
      <c r="AC106" s="118"/>
      <c r="AD106" s="474"/>
    </row>
    <row r="107" spans="1:30" s="55" customFormat="1" ht="16.5" thickBot="1">
      <c r="A107" s="485"/>
      <c r="B107" s="486" t="s">
        <v>131</v>
      </c>
      <c r="C107" s="487"/>
      <c r="D107" s="470"/>
      <c r="E107" s="470"/>
      <c r="F107" s="464">
        <f>SUM(F105)</f>
        <v>0</v>
      </c>
      <c r="G107" s="488">
        <f>F107*30</f>
        <v>0</v>
      </c>
      <c r="H107" s="464">
        <f>SUM(H105)</f>
        <v>585</v>
      </c>
      <c r="I107" s="464">
        <f>SUM(I105)</f>
        <v>0</v>
      </c>
      <c r="J107" s="464">
        <f>SUM(J105)</f>
        <v>0</v>
      </c>
      <c r="K107" s="464">
        <f>SUM(K105)</f>
        <v>0</v>
      </c>
      <c r="L107" s="465">
        <f>SUM(L105)</f>
        <v>0</v>
      </c>
      <c r="M107" s="489">
        <f>M105</f>
        <v>0</v>
      </c>
      <c r="N107" s="489">
        <f aca="true" t="shared" si="17" ref="N107:AD107">N105</f>
        <v>0</v>
      </c>
      <c r="O107" s="489">
        <f t="shared" si="17"/>
        <v>0</v>
      </c>
      <c r="P107" s="489">
        <f t="shared" si="17"/>
        <v>0</v>
      </c>
      <c r="Q107" s="489">
        <f t="shared" si="17"/>
        <v>0</v>
      </c>
      <c r="R107" s="489">
        <f t="shared" si="17"/>
        <v>0</v>
      </c>
      <c r="S107" s="489">
        <f t="shared" si="17"/>
        <v>0</v>
      </c>
      <c r="T107" s="489">
        <f t="shared" si="17"/>
        <v>0</v>
      </c>
      <c r="U107" s="489">
        <f t="shared" si="17"/>
        <v>0</v>
      </c>
      <c r="V107" s="489">
        <f t="shared" si="17"/>
        <v>0</v>
      </c>
      <c r="W107" s="489">
        <f t="shared" si="17"/>
        <v>0</v>
      </c>
      <c r="X107" s="489">
        <f t="shared" si="17"/>
        <v>0</v>
      </c>
      <c r="Y107" s="489">
        <f t="shared" si="17"/>
        <v>0</v>
      </c>
      <c r="Z107" s="489">
        <f t="shared" si="17"/>
        <v>0</v>
      </c>
      <c r="AA107" s="489">
        <f t="shared" si="17"/>
        <v>0</v>
      </c>
      <c r="AB107" s="489">
        <f t="shared" si="17"/>
        <v>0</v>
      </c>
      <c r="AC107" s="489">
        <f t="shared" si="17"/>
        <v>0</v>
      </c>
      <c r="AD107" s="489">
        <f t="shared" si="17"/>
        <v>0</v>
      </c>
    </row>
    <row r="108" spans="1:30" s="55" customFormat="1" ht="16.5" thickBot="1">
      <c r="A108" s="485"/>
      <c r="B108" s="490" t="s">
        <v>138</v>
      </c>
      <c r="C108" s="487"/>
      <c r="D108" s="470"/>
      <c r="E108" s="470"/>
      <c r="F108" s="464">
        <f>F107</f>
        <v>0</v>
      </c>
      <c r="G108" s="488">
        <f>F108*30</f>
        <v>0</v>
      </c>
      <c r="H108" s="464">
        <f aca="true" t="shared" si="18" ref="H108:P108">H88+H107</f>
        <v>627</v>
      </c>
      <c r="I108" s="464">
        <f t="shared" si="18"/>
        <v>36</v>
      </c>
      <c r="J108" s="464">
        <f t="shared" si="18"/>
        <v>0</v>
      </c>
      <c r="K108" s="464">
        <f t="shared" si="18"/>
        <v>6</v>
      </c>
      <c r="L108" s="465">
        <f t="shared" si="18"/>
        <v>914</v>
      </c>
      <c r="M108" s="491">
        <f t="shared" si="18"/>
        <v>0</v>
      </c>
      <c r="N108" s="491">
        <f t="shared" si="18"/>
        <v>0</v>
      </c>
      <c r="O108" s="491">
        <f t="shared" si="18"/>
        <v>0</v>
      </c>
      <c r="P108" s="491">
        <f t="shared" si="18"/>
        <v>0</v>
      </c>
      <c r="Q108" s="491">
        <v>0</v>
      </c>
      <c r="R108" s="491">
        <v>0</v>
      </c>
      <c r="S108" s="491">
        <v>0</v>
      </c>
      <c r="T108" s="491">
        <v>0</v>
      </c>
      <c r="U108" s="491">
        <v>0</v>
      </c>
      <c r="V108" s="491">
        <f>V88+V107</f>
        <v>0</v>
      </c>
      <c r="W108" s="491">
        <v>0</v>
      </c>
      <c r="X108" s="491">
        <v>0</v>
      </c>
      <c r="Y108" s="491">
        <v>0</v>
      </c>
      <c r="Z108" s="491">
        <v>0</v>
      </c>
      <c r="AA108" s="491">
        <v>0</v>
      </c>
      <c r="AB108" s="491">
        <v>0</v>
      </c>
      <c r="AC108" s="491">
        <f>AC88+AC107</f>
        <v>0</v>
      </c>
      <c r="AD108" s="491">
        <f>AD88+AD107</f>
        <v>0</v>
      </c>
    </row>
    <row r="109" spans="1:30" s="64" customFormat="1" ht="19.5" thickBot="1">
      <c r="A109" s="485"/>
      <c r="B109" s="492" t="s">
        <v>139</v>
      </c>
      <c r="C109" s="493"/>
      <c r="D109" s="470"/>
      <c r="E109" s="470"/>
      <c r="F109" s="464">
        <f>F74+F88+F107</f>
        <v>177.5</v>
      </c>
      <c r="G109" s="488">
        <f>F109*30</f>
        <v>5325</v>
      </c>
      <c r="H109" s="464">
        <f>H17+H32+H108</f>
        <v>1307</v>
      </c>
      <c r="I109" s="464">
        <f>I17+I32+I108</f>
        <v>110</v>
      </c>
      <c r="J109" s="464">
        <f>J17+J32+J108</f>
        <v>36</v>
      </c>
      <c r="K109" s="464">
        <f>K17+K32+K108</f>
        <v>22</v>
      </c>
      <c r="L109" s="465">
        <f>L17+L32+L108</f>
        <v>2064</v>
      </c>
      <c r="M109" s="494">
        <v>38</v>
      </c>
      <c r="N109" s="494">
        <f>N17+N32+N108</f>
        <v>8</v>
      </c>
      <c r="O109" s="494">
        <v>24</v>
      </c>
      <c r="P109" s="494">
        <f>P17+P32+P108</f>
        <v>12</v>
      </c>
      <c r="Q109" s="494">
        <v>40</v>
      </c>
      <c r="R109" s="494">
        <v>18</v>
      </c>
      <c r="S109" s="494">
        <v>40</v>
      </c>
      <c r="T109" s="494">
        <v>28</v>
      </c>
      <c r="U109" s="494">
        <v>56</v>
      </c>
      <c r="V109" s="494">
        <v>22</v>
      </c>
      <c r="W109" s="494">
        <f>W74+W88</f>
        <v>24</v>
      </c>
      <c r="X109" s="494">
        <f>X74+X88</f>
        <v>6</v>
      </c>
      <c r="Y109" s="494">
        <v>58</v>
      </c>
      <c r="Z109" s="494">
        <f>Z74+Z88</f>
        <v>10</v>
      </c>
      <c r="AA109" s="494">
        <f>AA74+AA88</f>
        <v>36</v>
      </c>
      <c r="AB109" s="494">
        <f>AB17+AB32+AB108</f>
        <v>0</v>
      </c>
      <c r="AC109" s="494">
        <f>AC17+AC32+AC108</f>
        <v>0</v>
      </c>
      <c r="AD109" s="494">
        <f>AD17+AD32+AD108</f>
        <v>0</v>
      </c>
    </row>
    <row r="110" spans="1:30" s="55" customFormat="1" ht="16.5" thickBot="1">
      <c r="A110" s="719" t="s">
        <v>140</v>
      </c>
      <c r="B110" s="719"/>
      <c r="C110" s="719"/>
      <c r="D110" s="719"/>
      <c r="E110" s="719"/>
      <c r="F110" s="719"/>
      <c r="G110" s="719"/>
      <c r="H110" s="719"/>
      <c r="I110" s="719"/>
      <c r="J110" s="719"/>
      <c r="K110" s="719"/>
      <c r="L110" s="720"/>
      <c r="M110" s="494">
        <v>38</v>
      </c>
      <c r="N110" s="494">
        <f aca="true" t="shared" si="19" ref="N110:AD110">N109</f>
        <v>8</v>
      </c>
      <c r="O110" s="494">
        <f t="shared" si="19"/>
        <v>24</v>
      </c>
      <c r="P110" s="494">
        <f t="shared" si="19"/>
        <v>12</v>
      </c>
      <c r="Q110" s="494">
        <f t="shared" si="19"/>
        <v>40</v>
      </c>
      <c r="R110" s="494">
        <f t="shared" si="19"/>
        <v>18</v>
      </c>
      <c r="S110" s="494">
        <f t="shared" si="19"/>
        <v>40</v>
      </c>
      <c r="T110" s="494">
        <f t="shared" si="19"/>
        <v>28</v>
      </c>
      <c r="U110" s="494">
        <f t="shared" si="19"/>
        <v>56</v>
      </c>
      <c r="V110" s="494">
        <f t="shared" si="19"/>
        <v>22</v>
      </c>
      <c r="W110" s="494">
        <f t="shared" si="19"/>
        <v>24</v>
      </c>
      <c r="X110" s="494">
        <f t="shared" si="19"/>
        <v>6</v>
      </c>
      <c r="Y110" s="494">
        <f t="shared" si="19"/>
        <v>58</v>
      </c>
      <c r="Z110" s="494">
        <f t="shared" si="19"/>
        <v>10</v>
      </c>
      <c r="AA110" s="494">
        <f t="shared" si="19"/>
        <v>36</v>
      </c>
      <c r="AB110" s="494">
        <f t="shared" si="19"/>
        <v>0</v>
      </c>
      <c r="AC110" s="494">
        <f t="shared" si="19"/>
        <v>0</v>
      </c>
      <c r="AD110" s="494">
        <f t="shared" si="19"/>
        <v>0</v>
      </c>
    </row>
    <row r="111" spans="1:30" s="55" customFormat="1" ht="15.75">
      <c r="A111" s="704" t="s">
        <v>141</v>
      </c>
      <c r="B111" s="704"/>
      <c r="C111" s="704"/>
      <c r="D111" s="704"/>
      <c r="E111" s="704"/>
      <c r="F111" s="704"/>
      <c r="G111" s="704"/>
      <c r="H111" s="704"/>
      <c r="I111" s="704"/>
      <c r="J111" s="704"/>
      <c r="K111" s="704"/>
      <c r="L111" s="705"/>
      <c r="M111" s="695">
        <v>3</v>
      </c>
      <c r="N111" s="696"/>
      <c r="O111" s="695">
        <v>4</v>
      </c>
      <c r="P111" s="696"/>
      <c r="Q111" s="699">
        <v>4</v>
      </c>
      <c r="R111" s="700"/>
      <c r="S111" s="699">
        <v>2</v>
      </c>
      <c r="T111" s="700"/>
      <c r="U111" s="695">
        <v>4</v>
      </c>
      <c r="V111" s="696"/>
      <c r="W111" s="695">
        <v>5</v>
      </c>
      <c r="X111" s="696"/>
      <c r="Y111" s="695">
        <v>4</v>
      </c>
      <c r="Z111" s="696"/>
      <c r="AA111" s="695">
        <v>3</v>
      </c>
      <c r="AB111" s="696"/>
      <c r="AC111" s="79"/>
      <c r="AD111" s="80"/>
    </row>
    <row r="112" spans="1:30" s="55" customFormat="1" ht="15.75">
      <c r="A112" s="704" t="s">
        <v>142</v>
      </c>
      <c r="B112" s="704"/>
      <c r="C112" s="704"/>
      <c r="D112" s="704"/>
      <c r="E112" s="704"/>
      <c r="F112" s="704"/>
      <c r="G112" s="704"/>
      <c r="H112" s="704"/>
      <c r="I112" s="704"/>
      <c r="J112" s="704"/>
      <c r="K112" s="704"/>
      <c r="L112" s="705"/>
      <c r="M112" s="693">
        <v>3</v>
      </c>
      <c r="N112" s="694"/>
      <c r="O112" s="693">
        <v>1</v>
      </c>
      <c r="P112" s="694"/>
      <c r="Q112" s="693">
        <v>3</v>
      </c>
      <c r="R112" s="694"/>
      <c r="S112" s="701">
        <v>3</v>
      </c>
      <c r="T112" s="702"/>
      <c r="U112" s="693">
        <v>5</v>
      </c>
      <c r="V112" s="694"/>
      <c r="W112" s="693">
        <v>2</v>
      </c>
      <c r="X112" s="694"/>
      <c r="Y112" s="701">
        <v>5</v>
      </c>
      <c r="Z112" s="702"/>
      <c r="AA112" s="693">
        <v>5</v>
      </c>
      <c r="AB112" s="694"/>
      <c r="AC112" s="83"/>
      <c r="AD112" s="85"/>
    </row>
    <row r="113" spans="1:30" s="55" customFormat="1" ht="15.75">
      <c r="A113" s="704" t="s">
        <v>143</v>
      </c>
      <c r="B113" s="704"/>
      <c r="C113" s="704"/>
      <c r="D113" s="704"/>
      <c r="E113" s="704"/>
      <c r="F113" s="704"/>
      <c r="G113" s="704"/>
      <c r="H113" s="704"/>
      <c r="I113" s="704"/>
      <c r="J113" s="704"/>
      <c r="K113" s="704"/>
      <c r="L113" s="705"/>
      <c r="M113" s="83"/>
      <c r="N113" s="85"/>
      <c r="O113" s="83"/>
      <c r="P113" s="85"/>
      <c r="Q113" s="83"/>
      <c r="R113" s="85"/>
      <c r="S113" s="693">
        <v>1</v>
      </c>
      <c r="T113" s="694"/>
      <c r="U113" s="693">
        <v>1</v>
      </c>
      <c r="V113" s="694"/>
      <c r="W113" s="693">
        <v>1</v>
      </c>
      <c r="X113" s="694"/>
      <c r="Y113" s="693">
        <v>1</v>
      </c>
      <c r="Z113" s="694"/>
      <c r="AA113" s="693">
        <v>2</v>
      </c>
      <c r="AB113" s="694"/>
      <c r="AC113" s="83"/>
      <c r="AD113" s="85"/>
    </row>
    <row r="114" spans="1:30" s="55" customFormat="1" ht="16.5" thickBot="1">
      <c r="A114" s="707" t="s">
        <v>144</v>
      </c>
      <c r="B114" s="707"/>
      <c r="C114" s="707"/>
      <c r="D114" s="707"/>
      <c r="E114" s="707"/>
      <c r="F114" s="707"/>
      <c r="G114" s="707"/>
      <c r="H114" s="707"/>
      <c r="I114" s="707"/>
      <c r="J114" s="707"/>
      <c r="K114" s="707"/>
      <c r="L114" s="708"/>
      <c r="M114" s="101"/>
      <c r="N114" s="102"/>
      <c r="O114" s="101"/>
      <c r="P114" s="102"/>
      <c r="Q114" s="101"/>
      <c r="R114" s="102"/>
      <c r="S114" s="101"/>
      <c r="T114" s="102"/>
      <c r="U114" s="101"/>
      <c r="V114" s="102"/>
      <c r="W114" s="101"/>
      <c r="X114" s="102"/>
      <c r="Y114" s="101"/>
      <c r="Z114" s="102"/>
      <c r="AA114" s="101"/>
      <c r="AB114" s="102"/>
      <c r="AC114" s="103"/>
      <c r="AD114" s="104"/>
    </row>
    <row r="115" spans="1:30" s="55" customFormat="1" ht="19.5" customHeight="1">
      <c r="A115" s="697" t="s">
        <v>145</v>
      </c>
      <c r="B115" s="697"/>
      <c r="C115" s="697"/>
      <c r="D115" s="697"/>
      <c r="E115" s="697"/>
      <c r="F115" s="697"/>
      <c r="G115" s="697"/>
      <c r="H115" s="697"/>
      <c r="I115" s="697"/>
      <c r="J115" s="697"/>
      <c r="K115" s="697"/>
      <c r="L115" s="697"/>
      <c r="M115" s="706" t="s">
        <v>155</v>
      </c>
      <c r="N115" s="698"/>
      <c r="O115" s="698"/>
      <c r="P115" s="698"/>
      <c r="Q115" s="698" t="s">
        <v>156</v>
      </c>
      <c r="R115" s="698"/>
      <c r="S115" s="698"/>
      <c r="T115" s="698"/>
      <c r="U115" s="698" t="s">
        <v>157</v>
      </c>
      <c r="V115" s="698"/>
      <c r="W115" s="698"/>
      <c r="X115" s="698"/>
      <c r="Y115" s="698" t="s">
        <v>157</v>
      </c>
      <c r="Z115" s="698"/>
      <c r="AA115" s="698"/>
      <c r="AB115" s="703"/>
      <c r="AC115" s="77"/>
      <c r="AD115" s="65"/>
    </row>
    <row r="116" spans="2:30" ht="20.25" customHeight="1">
      <c r="B116" s="67"/>
      <c r="C116" s="68"/>
      <c r="D116" s="68"/>
      <c r="E116" s="69"/>
      <c r="F116" s="69"/>
      <c r="G116" s="69"/>
      <c r="H116" s="69"/>
      <c r="I116" s="68"/>
      <c r="J116" s="68"/>
      <c r="K116" s="68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</row>
    <row r="117" spans="2:30" ht="18">
      <c r="B117" s="67"/>
      <c r="C117" s="68"/>
      <c r="D117" s="68"/>
      <c r="E117" s="69"/>
      <c r="F117" s="69"/>
      <c r="G117" s="69"/>
      <c r="H117" s="69"/>
      <c r="I117" s="68"/>
      <c r="J117" s="68"/>
      <c r="K117" s="68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</row>
    <row r="118" spans="2:30" ht="15.75">
      <c r="B118" s="78"/>
      <c r="C118" s="78"/>
      <c r="D118" s="759"/>
      <c r="E118" s="760"/>
      <c r="F118" s="760"/>
      <c r="G118" s="78"/>
      <c r="H118" s="759"/>
      <c r="I118" s="760"/>
      <c r="J118" s="760"/>
      <c r="K118" s="68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</row>
    <row r="119" spans="2:30" ht="18.75">
      <c r="B119" s="505" t="s">
        <v>206</v>
      </c>
      <c r="C119" s="506"/>
      <c r="D119" s="506" t="s">
        <v>207</v>
      </c>
      <c r="E119" s="506"/>
      <c r="F119" s="506"/>
      <c r="G119" s="507">
        <f>F11+F12+F14+F20+F23+F24+F27+F28+F30+F31+F60</f>
        <v>35.5</v>
      </c>
      <c r="H119" s="78"/>
      <c r="I119" s="78"/>
      <c r="J119" s="78"/>
      <c r="K119" s="68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</row>
    <row r="120" spans="2:30" ht="15.75">
      <c r="B120" s="506"/>
      <c r="C120" s="506"/>
      <c r="D120" s="761"/>
      <c r="E120" s="762"/>
      <c r="F120" s="762"/>
      <c r="G120" s="508"/>
      <c r="H120" s="759"/>
      <c r="I120" s="760"/>
      <c r="J120" s="760"/>
      <c r="K120" s="68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</row>
    <row r="121" spans="1:31" ht="30">
      <c r="A121" s="71"/>
      <c r="B121" s="509"/>
      <c r="C121" s="510"/>
      <c r="D121" s="511" t="s">
        <v>76</v>
      </c>
      <c r="E121" s="511"/>
      <c r="F121" s="512"/>
      <c r="G121" s="513">
        <f>F13+F21+F26+F35+F36+F39+F64+F66+F69+F79+F82+F85+F86</f>
        <v>43</v>
      </c>
      <c r="H121" s="69"/>
      <c r="I121" s="68"/>
      <c r="J121" s="68"/>
      <c r="K121" s="68"/>
      <c r="L121" s="68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</row>
    <row r="122" spans="2:30" ht="18">
      <c r="B122" s="510"/>
      <c r="C122" s="511"/>
      <c r="D122" s="511"/>
      <c r="E122" s="512"/>
      <c r="F122" s="512"/>
      <c r="G122" s="511"/>
      <c r="H122" s="69"/>
      <c r="I122" s="68"/>
      <c r="J122" s="68"/>
      <c r="K122" s="68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</row>
    <row r="123" spans="2:30" ht="30">
      <c r="B123" s="510"/>
      <c r="C123" s="511"/>
      <c r="D123" s="511" t="s">
        <v>77</v>
      </c>
      <c r="E123" s="512"/>
      <c r="F123" s="512"/>
      <c r="G123" s="513" t="e">
        <f>F67+F16+F34+F40+F42+F43+F45+F47+F58+#REF!+#REF!+F63+F68+F70+F71+F72+F87</f>
        <v>#REF!</v>
      </c>
      <c r="H123" s="69"/>
      <c r="I123" s="68"/>
      <c r="J123" s="68"/>
      <c r="K123" s="68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</row>
    <row r="124" spans="2:29" ht="18">
      <c r="B124" s="510"/>
      <c r="C124" s="511"/>
      <c r="D124" s="511"/>
      <c r="E124" s="512"/>
      <c r="F124" s="512"/>
      <c r="G124" s="511"/>
      <c r="H124" s="69"/>
      <c r="I124" s="68"/>
      <c r="J124" s="68"/>
      <c r="K124" s="68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</row>
    <row r="125" spans="2:7" ht="30">
      <c r="B125" s="514"/>
      <c r="C125" s="515"/>
      <c r="D125" s="516" t="s">
        <v>78</v>
      </c>
      <c r="E125" s="515"/>
      <c r="F125" s="515"/>
      <c r="G125" s="517">
        <f>F15+F37+F48+F50+F51+F52+F53+F54+F56+F57+F61+F77+F78+F80+F81+F83+F105</f>
        <v>45.5</v>
      </c>
    </row>
    <row r="126" spans="2:7" ht="18">
      <c r="B126" s="514"/>
      <c r="C126" s="515"/>
      <c r="D126" s="516"/>
      <c r="E126" s="515"/>
      <c r="F126" s="515"/>
      <c r="G126" s="518"/>
    </row>
    <row r="127" spans="2:7" ht="18">
      <c r="B127" s="514"/>
      <c r="C127" s="515"/>
      <c r="D127" s="516"/>
      <c r="E127" s="515"/>
      <c r="F127" s="515"/>
      <c r="G127" s="519"/>
    </row>
    <row r="128" spans="2:7" ht="18">
      <c r="B128" s="514"/>
      <c r="C128" s="515"/>
      <c r="D128" s="516"/>
      <c r="E128" s="515"/>
      <c r="F128" s="515"/>
      <c r="G128" s="518"/>
    </row>
    <row r="129" spans="2:7" ht="18">
      <c r="B129" s="514"/>
      <c r="C129" s="515"/>
      <c r="D129" s="516"/>
      <c r="E129" s="515"/>
      <c r="F129" s="515"/>
      <c r="G129" s="517" t="e">
        <f>G119+G121+G123+G125+G127</f>
        <v>#REF!</v>
      </c>
    </row>
    <row r="130" spans="2:7" ht="18">
      <c r="B130" s="514"/>
      <c r="C130" s="515"/>
      <c r="D130" s="516"/>
      <c r="E130" s="515"/>
      <c r="F130" s="515"/>
      <c r="G130" s="520"/>
    </row>
    <row r="131" spans="2:7" ht="18">
      <c r="B131" s="514"/>
      <c r="C131" s="515"/>
      <c r="D131" s="516"/>
      <c r="E131" s="515"/>
      <c r="F131" s="515"/>
      <c r="G131" s="520"/>
    </row>
    <row r="132" spans="2:7" ht="18">
      <c r="B132" s="514"/>
      <c r="C132" s="515"/>
      <c r="D132" s="516"/>
      <c r="E132" s="515"/>
      <c r="F132" s="515"/>
      <c r="G132" s="520"/>
    </row>
  </sheetData>
  <sheetProtection/>
  <mergeCells count="88">
    <mergeCell ref="D118:F118"/>
    <mergeCell ref="H118:J118"/>
    <mergeCell ref="D120:F120"/>
    <mergeCell ref="H120:J120"/>
    <mergeCell ref="B75:AD75"/>
    <mergeCell ref="AC5:AD5"/>
    <mergeCell ref="AC7:AD7"/>
    <mergeCell ref="U7:V7"/>
    <mergeCell ref="W7:X7"/>
    <mergeCell ref="Y5:Z5"/>
    <mergeCell ref="Y7:Z7"/>
    <mergeCell ref="AA7:AB7"/>
    <mergeCell ref="M7:N7"/>
    <mergeCell ref="O7:P7"/>
    <mergeCell ref="Q5:R5"/>
    <mergeCell ref="S5:T5"/>
    <mergeCell ref="Q7:R7"/>
    <mergeCell ref="S7:T7"/>
    <mergeCell ref="Y4:AB4"/>
    <mergeCell ref="M5:N5"/>
    <mergeCell ref="O5:P5"/>
    <mergeCell ref="U4:X4"/>
    <mergeCell ref="U5:V5"/>
    <mergeCell ref="W5:X5"/>
    <mergeCell ref="AA5:AB5"/>
    <mergeCell ref="G2:L2"/>
    <mergeCell ref="M4:P4"/>
    <mergeCell ref="Q4:T4"/>
    <mergeCell ref="J4:J6"/>
    <mergeCell ref="K4:K6"/>
    <mergeCell ref="L3:L6"/>
    <mergeCell ref="C4:C6"/>
    <mergeCell ref="D4:D6"/>
    <mergeCell ref="H4:H6"/>
    <mergeCell ref="AC4:AD4"/>
    <mergeCell ref="A1:AB1"/>
    <mergeCell ref="A2:A6"/>
    <mergeCell ref="B2:B6"/>
    <mergeCell ref="C2:D3"/>
    <mergeCell ref="E2:E6"/>
    <mergeCell ref="F2:F6"/>
    <mergeCell ref="Y112:Z112"/>
    <mergeCell ref="AA111:AB111"/>
    <mergeCell ref="A17:B17"/>
    <mergeCell ref="A18:AD18"/>
    <mergeCell ref="A9:AD9"/>
    <mergeCell ref="M2:AD3"/>
    <mergeCell ref="G3:G6"/>
    <mergeCell ref="H3:K3"/>
    <mergeCell ref="I4:I6"/>
    <mergeCell ref="A8:AD8"/>
    <mergeCell ref="A104:AD104"/>
    <mergeCell ref="M111:N111"/>
    <mergeCell ref="A32:B32"/>
    <mergeCell ref="A33:AD33"/>
    <mergeCell ref="A73:B73"/>
    <mergeCell ref="A110:L110"/>
    <mergeCell ref="A111:L111"/>
    <mergeCell ref="A112:L112"/>
    <mergeCell ref="A113:L113"/>
    <mergeCell ref="M115:P115"/>
    <mergeCell ref="Q115:T115"/>
    <mergeCell ref="M112:N112"/>
    <mergeCell ref="O111:P111"/>
    <mergeCell ref="O112:P112"/>
    <mergeCell ref="A114:L114"/>
    <mergeCell ref="Q111:R111"/>
    <mergeCell ref="Q112:R112"/>
    <mergeCell ref="Y113:Z113"/>
    <mergeCell ref="A115:L115"/>
    <mergeCell ref="U115:X115"/>
    <mergeCell ref="S111:T111"/>
    <mergeCell ref="S112:T112"/>
    <mergeCell ref="Y115:AB115"/>
    <mergeCell ref="S113:T113"/>
    <mergeCell ref="U111:V111"/>
    <mergeCell ref="U112:V112"/>
    <mergeCell ref="U113:V113"/>
    <mergeCell ref="A89:X89"/>
    <mergeCell ref="A93:Y93"/>
    <mergeCell ref="A97:Y97"/>
    <mergeCell ref="A76:AD76"/>
    <mergeCell ref="AA112:AB112"/>
    <mergeCell ref="AA113:AB113"/>
    <mergeCell ref="W111:X111"/>
    <mergeCell ref="W112:X112"/>
    <mergeCell ref="W113:X113"/>
    <mergeCell ref="Y111:Z111"/>
  </mergeCells>
  <printOptions/>
  <pageMargins left="0.7" right="0.7" top="0.75" bottom="0.75" header="0.3" footer="0.3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2016-05-31T08:28:41Z</cp:lastPrinted>
  <dcterms:created xsi:type="dcterms:W3CDTF">2003-06-23T04:55:14Z</dcterms:created>
  <dcterms:modified xsi:type="dcterms:W3CDTF">2016-07-12T07:56:17Z</dcterms:modified>
  <cp:category/>
  <cp:version/>
  <cp:contentType/>
  <cp:contentStatus/>
</cp:coreProperties>
</file>